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Lev. Varoš\LEVANJSKA VAROŠ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G328" i="9"/>
  <c r="F328" i="9"/>
  <c r="E328" i="9"/>
  <c r="H327" i="9"/>
  <c r="G327" i="9"/>
  <c r="E327" i="9" s="1"/>
  <c r="B327" i="9" s="1"/>
  <c r="F327" i="9"/>
  <c r="H326" i="9"/>
  <c r="G326" i="9"/>
  <c r="F326" i="9"/>
  <c r="H325" i="9"/>
  <c r="G325" i="9"/>
  <c r="F325" i="9"/>
  <c r="E325" i="9"/>
  <c r="B325" i="9" s="1"/>
  <c r="H324" i="9"/>
  <c r="E324" i="9" s="1"/>
  <c r="B324" i="9" s="1"/>
  <c r="G324" i="9"/>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H294" i="9"/>
  <c r="F294" i="9"/>
  <c r="E293" i="9"/>
  <c r="M292" i="9"/>
  <c r="F292" i="9" s="1"/>
  <c r="L292" i="9"/>
  <c r="E292" i="9"/>
  <c r="B292" i="9" s="1"/>
  <c r="M291" i="9"/>
  <c r="L291" i="9"/>
  <c r="F291" i="9"/>
  <c r="E291" i="9"/>
  <c r="B291" i="9" s="1"/>
  <c r="M290" i="9"/>
  <c r="L290" i="9"/>
  <c r="F290" i="9" s="1"/>
  <c r="B290" i="9" s="1"/>
  <c r="E290" i="9"/>
  <c r="M289" i="9"/>
  <c r="L289" i="9"/>
  <c r="F289" i="9" s="1"/>
  <c r="B289" i="9" s="1"/>
  <c r="E289" i="9"/>
  <c r="M288" i="9"/>
  <c r="F288" i="9" s="1"/>
  <c r="L288" i="9"/>
  <c r="E288" i="9"/>
  <c r="M287" i="9"/>
  <c r="L287" i="9"/>
  <c r="F287" i="9"/>
  <c r="E287" i="9"/>
  <c r="M286" i="9"/>
  <c r="L286" i="9"/>
  <c r="F286" i="9" s="1"/>
  <c r="B286" i="9" s="1"/>
  <c r="E286" i="9"/>
  <c r="M285" i="9"/>
  <c r="L285" i="9"/>
  <c r="F285" i="9" s="1"/>
  <c r="E285" i="9"/>
  <c r="B285" i="9"/>
  <c r="M284" i="9"/>
  <c r="L284" i="9"/>
  <c r="F284" i="9"/>
  <c r="E284" i="9"/>
  <c r="B284" i="9" s="1"/>
  <c r="M283" i="9"/>
  <c r="L283" i="9"/>
  <c r="F283" i="9"/>
  <c r="E283" i="9"/>
  <c r="M282" i="9"/>
  <c r="L282" i="9"/>
  <c r="F282" i="9" s="1"/>
  <c r="B282" i="9" s="1"/>
  <c r="E282" i="9"/>
  <c r="M281" i="9"/>
  <c r="L281" i="9"/>
  <c r="E281" i="9"/>
  <c r="M280" i="9"/>
  <c r="L280" i="9"/>
  <c r="F280" i="9"/>
  <c r="E280" i="9"/>
  <c r="B280" i="9" s="1"/>
  <c r="M279" i="9"/>
  <c r="L279" i="9"/>
  <c r="F279" i="9"/>
  <c r="E279" i="9"/>
  <c r="B279" i="9" s="1"/>
  <c r="M278" i="9"/>
  <c r="L278" i="9"/>
  <c r="F278" i="9" s="1"/>
  <c r="B278" i="9" s="1"/>
  <c r="E278" i="9"/>
  <c r="M277" i="9"/>
  <c r="L277" i="9"/>
  <c r="E277" i="9"/>
  <c r="M276" i="9"/>
  <c r="F276" i="9" s="1"/>
  <c r="L276" i="9"/>
  <c r="E276" i="9"/>
  <c r="M275" i="9"/>
  <c r="L275" i="9"/>
  <c r="F275" i="9"/>
  <c r="E275" i="9"/>
  <c r="M274" i="9"/>
  <c r="L274" i="9"/>
  <c r="F274" i="9" s="1"/>
  <c r="B274" i="9" s="1"/>
  <c r="E274" i="9"/>
  <c r="M273" i="9"/>
  <c r="L273" i="9"/>
  <c r="F273" i="9" s="1"/>
  <c r="E273" i="9"/>
  <c r="B273" i="9"/>
  <c r="M272" i="9"/>
  <c r="L272" i="9"/>
  <c r="F272" i="9"/>
  <c r="E272" i="9"/>
  <c r="B272" i="9" s="1"/>
  <c r="M271" i="9"/>
  <c r="L271" i="9"/>
  <c r="F271" i="9"/>
  <c r="E271" i="9"/>
  <c r="M270" i="9"/>
  <c r="L270" i="9"/>
  <c r="F270" i="9" s="1"/>
  <c r="B270" i="9" s="1"/>
  <c r="E270" i="9"/>
  <c r="M269" i="9"/>
  <c r="L269" i="9"/>
  <c r="E269" i="9"/>
  <c r="M268" i="9"/>
  <c r="L268" i="9"/>
  <c r="F268" i="9"/>
  <c r="E268" i="9"/>
  <c r="B268" i="9" s="1"/>
  <c r="M267" i="9"/>
  <c r="L267" i="9"/>
  <c r="F267" i="9"/>
  <c r="E267" i="9"/>
  <c r="B267" i="9" s="1"/>
  <c r="M266" i="9"/>
  <c r="L266" i="9"/>
  <c r="F266" i="9" s="1"/>
  <c r="B266" i="9" s="1"/>
  <c r="E266" i="9"/>
  <c r="M265" i="9"/>
  <c r="L265" i="9"/>
  <c r="E265" i="9"/>
  <c r="M264" i="9"/>
  <c r="L264" i="9"/>
  <c r="F264" i="9"/>
  <c r="E264" i="9"/>
  <c r="B264" i="9" s="1"/>
  <c r="M263" i="9"/>
  <c r="L263" i="9"/>
  <c r="F263" i="9"/>
  <c r="E263" i="9"/>
  <c r="B263" i="9" s="1"/>
  <c r="M262" i="9"/>
  <c r="L262" i="9"/>
  <c r="F262" i="9" s="1"/>
  <c r="B262" i="9" s="1"/>
  <c r="E262" i="9"/>
  <c r="M261" i="9"/>
  <c r="L261" i="9"/>
  <c r="F261" i="9" s="1"/>
  <c r="B261" i="9" s="1"/>
  <c r="E261" i="9"/>
  <c r="M260" i="9"/>
  <c r="F260" i="9" s="1"/>
  <c r="L260" i="9"/>
  <c r="E260" i="9"/>
  <c r="B260" i="9" s="1"/>
  <c r="M259" i="9"/>
  <c r="L259" i="9"/>
  <c r="F259" i="9"/>
  <c r="E259" i="9"/>
  <c r="B259" i="9" s="1"/>
  <c r="M258" i="9"/>
  <c r="L258" i="9"/>
  <c r="F258" i="9" s="1"/>
  <c r="B258" i="9" s="1"/>
  <c r="E258" i="9"/>
  <c r="M257" i="9"/>
  <c r="L257" i="9"/>
  <c r="E257" i="9"/>
  <c r="M256" i="9"/>
  <c r="L256" i="9"/>
  <c r="F256" i="9"/>
  <c r="E256" i="9"/>
  <c r="B256" i="9" s="1"/>
  <c r="M255" i="9"/>
  <c r="L255" i="9"/>
  <c r="F255" i="9"/>
  <c r="E255" i="9"/>
  <c r="B255" i="9" s="1"/>
  <c r="M254" i="9"/>
  <c r="L254" i="9"/>
  <c r="F254" i="9" s="1"/>
  <c r="B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F249" i="9" s="1"/>
  <c r="B249" i="9" s="1"/>
  <c r="E249" i="9"/>
  <c r="M248" i="9"/>
  <c r="L248" i="9"/>
  <c r="F248" i="9"/>
  <c r="E248" i="9"/>
  <c r="B248" i="9" s="1"/>
  <c r="M247" i="9"/>
  <c r="L247" i="9"/>
  <c r="F247" i="9"/>
  <c r="E247" i="9"/>
  <c r="M246" i="9"/>
  <c r="L246" i="9"/>
  <c r="E246" i="9"/>
  <c r="M245" i="9"/>
  <c r="L245" i="9"/>
  <c r="F245" i="9" s="1"/>
  <c r="E245" i="9"/>
  <c r="B245" i="9"/>
  <c r="M244" i="9"/>
  <c r="F244" i="9" s="1"/>
  <c r="L244" i="9"/>
  <c r="E244" i="9"/>
  <c r="M243" i="9"/>
  <c r="F243" i="9" s="1"/>
  <c r="L243" i="9"/>
  <c r="E243" i="9"/>
  <c r="M242" i="9"/>
  <c r="L242" i="9"/>
  <c r="F242" i="9" s="1"/>
  <c r="B242" i="9" s="1"/>
  <c r="E242" i="9"/>
  <c r="M241" i="9"/>
  <c r="L241" i="9"/>
  <c r="E241" i="9"/>
  <c r="M240" i="9"/>
  <c r="F240" i="9" s="1"/>
  <c r="L240" i="9"/>
  <c r="E240" i="9"/>
  <c r="M239" i="9"/>
  <c r="F239" i="9" s="1"/>
  <c r="L239" i="9"/>
  <c r="E239" i="9"/>
  <c r="M238" i="9"/>
  <c r="L238" i="9"/>
  <c r="F238" i="9" s="1"/>
  <c r="B238" i="9" s="1"/>
  <c r="E238" i="9"/>
  <c r="M237" i="9"/>
  <c r="L237" i="9"/>
  <c r="F237" i="9" s="1"/>
  <c r="B237" i="9" s="1"/>
  <c r="E237" i="9"/>
  <c r="M236" i="9"/>
  <c r="L236" i="9"/>
  <c r="E236" i="9"/>
  <c r="M235" i="9"/>
  <c r="L235" i="9"/>
  <c r="F235" i="9"/>
  <c r="E235" i="9"/>
  <c r="M234" i="9"/>
  <c r="L234" i="9"/>
  <c r="F234" i="9" s="1"/>
  <c r="B234" i="9" s="1"/>
  <c r="E234" i="9"/>
  <c r="M233" i="9"/>
  <c r="L233" i="9"/>
  <c r="F233" i="9" s="1"/>
  <c r="E233" i="9"/>
  <c r="B233" i="9"/>
  <c r="M232" i="9"/>
  <c r="L232" i="9"/>
  <c r="F232" i="9"/>
  <c r="E232" i="9"/>
  <c r="B232" i="9" s="1"/>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F171" i="9"/>
  <c r="H170" i="9"/>
  <c r="E170" i="9" s="1"/>
  <c r="B170" i="9" s="1"/>
  <c r="G170" i="9"/>
  <c r="F170" i="9"/>
  <c r="H169" i="9"/>
  <c r="G169" i="9"/>
  <c r="F169" i="9"/>
  <c r="E169" i="9"/>
  <c r="B169" i="9" s="1"/>
  <c r="H168" i="9"/>
  <c r="G168" i="9"/>
  <c r="E168" i="9" s="1"/>
  <c r="F168" i="9"/>
  <c r="H167" i="9"/>
  <c r="G167" i="9"/>
  <c r="F167" i="9"/>
  <c r="H166" i="9"/>
  <c r="E166" i="9" s="1"/>
  <c r="B166" i="9" s="1"/>
  <c r="G166" i="9"/>
  <c r="F166" i="9"/>
  <c r="H165" i="9"/>
  <c r="G165" i="9"/>
  <c r="F165" i="9"/>
  <c r="E165" i="9"/>
  <c r="B165" i="9" s="1"/>
  <c r="H164" i="9"/>
  <c r="G164" i="9"/>
  <c r="E164" i="9" s="1"/>
  <c r="F164" i="9"/>
  <c r="H163" i="9"/>
  <c r="G163" i="9"/>
  <c r="F163" i="9"/>
  <c r="H162" i="9"/>
  <c r="E162" i="9" s="1"/>
  <c r="B162" i="9" s="1"/>
  <c r="G162" i="9"/>
  <c r="F162" i="9"/>
  <c r="H161" i="9"/>
  <c r="G161" i="9"/>
  <c r="F161" i="9"/>
  <c r="E161" i="9"/>
  <c r="B161" i="9" s="1"/>
  <c r="H160" i="9"/>
  <c r="G160" i="9"/>
  <c r="E160" i="9" s="1"/>
  <c r="F160" i="9"/>
  <c r="H159" i="9"/>
  <c r="G159" i="9"/>
  <c r="F159" i="9"/>
  <c r="H158" i="9"/>
  <c r="E158" i="9" s="1"/>
  <c r="G158" i="9"/>
  <c r="F158" i="9"/>
  <c r="B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F152" i="9"/>
  <c r="H151" i="9"/>
  <c r="G151" i="9"/>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B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E82" i="9" s="1"/>
  <c r="B82" i="9" s="1"/>
  <c r="G82" i="9"/>
  <c r="F82" i="9"/>
  <c r="H81" i="9"/>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E70" i="9" s="1"/>
  <c r="B70" i="9" s="1"/>
  <c r="G70" i="9"/>
  <c r="F70" i="9"/>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F52" i="9"/>
  <c r="H51" i="9"/>
  <c r="E51" i="9" s="1"/>
  <c r="B51" i="9" s="1"/>
  <c r="G51" i="9"/>
  <c r="F51" i="9"/>
  <c r="H50" i="9"/>
  <c r="G50" i="9"/>
  <c r="F50" i="9"/>
  <c r="E50" i="9"/>
  <c r="B50" i="9" s="1"/>
  <c r="H49" i="9"/>
  <c r="G49" i="9"/>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E30" i="9" s="1"/>
  <c r="B30" i="9" s="1"/>
  <c r="G30" i="9"/>
  <c r="F30" i="9"/>
  <c r="H29" i="9"/>
  <c r="G29" i="9"/>
  <c r="E29" i="9" s="1"/>
  <c r="B29" i="9" s="1"/>
  <c r="F29" i="9"/>
  <c r="H28" i="9"/>
  <c r="G28" i="9"/>
  <c r="F28" i="9"/>
  <c r="H27" i="9"/>
  <c r="E27" i="9" s="1"/>
  <c r="B27" i="9" s="1"/>
  <c r="G27" i="9"/>
  <c r="F27" i="9"/>
  <c r="H26" i="9"/>
  <c r="G26" i="9"/>
  <c r="F26" i="9"/>
  <c r="E26" i="9"/>
  <c r="B26" i="9" s="1"/>
  <c r="H25" i="9"/>
  <c r="G25" i="9"/>
  <c r="F25" i="9"/>
  <c r="F24" i="9"/>
  <c r="I10" i="9"/>
  <c r="F4" i="9"/>
  <c r="O3" i="9"/>
  <c r="G296" i="9" s="1"/>
  <c r="E296" i="9" s="1"/>
  <c r="I3" i="9"/>
  <c r="H3" i="9"/>
  <c r="G3" i="9"/>
  <c r="D104" i="8"/>
  <c r="I40" i="3" s="1"/>
  <c r="D97" i="8"/>
  <c r="D92" i="8"/>
  <c r="D87" i="8"/>
  <c r="D82" i="8"/>
  <c r="D77" i="8"/>
  <c r="D72" i="8"/>
  <c r="D67" i="8"/>
  <c r="D62" i="8"/>
  <c r="D57" i="8"/>
  <c r="D52" i="8"/>
  <c r="D51" i="8"/>
  <c r="D46" i="8"/>
  <c r="D37" i="8"/>
  <c r="D27" i="8"/>
  <c r="C1604" i="1" s="1"/>
  <c r="D18" i="8"/>
  <c r="D8" i="8"/>
  <c r="C1585" i="1" s="1"/>
  <c r="E44" i="7"/>
  <c r="D44" i="7"/>
  <c r="E39" i="7"/>
  <c r="E38" i="7" s="1"/>
  <c r="I34" i="3" s="1"/>
  <c r="D39" i="7"/>
  <c r="E30" i="7"/>
  <c r="D30" i="7"/>
  <c r="E23" i="7"/>
  <c r="D23" i="7"/>
  <c r="D22" i="7" s="1"/>
  <c r="E22" i="7"/>
  <c r="I33" i="3" s="1"/>
  <c r="E14" i="7"/>
  <c r="D14" i="7"/>
  <c r="E7" i="7"/>
  <c r="E6" i="7" s="1"/>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I29" i="3" s="1"/>
  <c r="D115" i="6"/>
  <c r="F113" i="6"/>
  <c r="F112" i="6"/>
  <c r="F111" i="6"/>
  <c r="F110" i="6"/>
  <c r="F109" i="6"/>
  <c r="F108" i="6"/>
  <c r="E107" i="6"/>
  <c r="D1503" i="1" s="1"/>
  <c r="H1503" i="1" s="1"/>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D39" i="6"/>
  <c r="F39" i="6" s="1"/>
  <c r="F38" i="6"/>
  <c r="F37" i="6"/>
  <c r="F36" i="6"/>
  <c r="E36" i="6"/>
  <c r="D36" i="6"/>
  <c r="D35" i="6"/>
  <c r="F35" i="6" s="1"/>
  <c r="F34" i="6"/>
  <c r="F33" i="6"/>
  <c r="F32" i="6"/>
  <c r="F31" i="6"/>
  <c r="F30" i="6"/>
  <c r="F29" i="6"/>
  <c r="F28" i="6"/>
  <c r="E28" i="6"/>
  <c r="D1424" i="1" s="1"/>
  <c r="H1424" i="1" s="1"/>
  <c r="D28" i="6"/>
  <c r="F27" i="6"/>
  <c r="F26" i="6"/>
  <c r="F25" i="6"/>
  <c r="F24" i="6"/>
  <c r="F23" i="6"/>
  <c r="F22" i="6"/>
  <c r="E22" i="6"/>
  <c r="D1418" i="1" s="1"/>
  <c r="H1418" i="1" s="1"/>
  <c r="D22" i="6"/>
  <c r="F21" i="6"/>
  <c r="F20" i="6"/>
  <c r="F19" i="6"/>
  <c r="F18" i="6"/>
  <c r="F17" i="6"/>
  <c r="F16" i="6"/>
  <c r="F15" i="6"/>
  <c r="F14" i="6"/>
  <c r="E13" i="6"/>
  <c r="D13" i="6"/>
  <c r="F13" i="6" s="1"/>
  <c r="F12" i="6"/>
  <c r="F11" i="6"/>
  <c r="F10" i="6"/>
  <c r="E10" i="6"/>
  <c r="E5" i="6"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E147" i="5"/>
  <c r="D147" i="5"/>
  <c r="F147" i="5" s="1"/>
  <c r="F146" i="5"/>
  <c r="F145" i="5"/>
  <c r="F144" i="5"/>
  <c r="F143" i="5"/>
  <c r="E143" i="5"/>
  <c r="D1148" i="1" s="1"/>
  <c r="H1148" i="1" s="1"/>
  <c r="D143" i="5"/>
  <c r="F142" i="5"/>
  <c r="F141" i="5"/>
  <c r="F140" i="5"/>
  <c r="F139" i="5"/>
  <c r="F138" i="5"/>
  <c r="F137" i="5"/>
  <c r="F136" i="5"/>
  <c r="E136" i="5"/>
  <c r="D136" i="5"/>
  <c r="D135" i="5" s="1"/>
  <c r="F135" i="5"/>
  <c r="E135" i="5"/>
  <c r="D1140" i="1" s="1"/>
  <c r="H1140" i="1" s="1"/>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E69" i="5" s="1"/>
  <c r="D1074" i="1" s="1"/>
  <c r="D88" i="5"/>
  <c r="F88" i="5" s="1"/>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F589" i="4"/>
  <c r="E589" i="4"/>
  <c r="D589" i="4"/>
  <c r="F588" i="4"/>
  <c r="F587" i="4"/>
  <c r="F586" i="4"/>
  <c r="E585" i="4"/>
  <c r="E584" i="4" s="1"/>
  <c r="D578" i="1" s="1"/>
  <c r="D585" i="4"/>
  <c r="F583" i="4"/>
  <c r="F582" i="4"/>
  <c r="E581" i="4"/>
  <c r="D581" i="4"/>
  <c r="F581" i="4" s="1"/>
  <c r="F580" i="4"/>
  <c r="F579" i="4"/>
  <c r="E578" i="4"/>
  <c r="D578" i="4"/>
  <c r="F578" i="4" s="1"/>
  <c r="F577" i="4"/>
  <c r="F576" i="4"/>
  <c r="F575" i="4"/>
  <c r="E575" i="4"/>
  <c r="E571" i="4" s="1"/>
  <c r="D575" i="4"/>
  <c r="F574" i="4"/>
  <c r="F573" i="4"/>
  <c r="F572" i="4"/>
  <c r="E572" i="4"/>
  <c r="D572" i="4"/>
  <c r="D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9" i="4" s="1"/>
  <c r="F528" i="4"/>
  <c r="F527" i="4"/>
  <c r="E526" i="4"/>
  <c r="D520" i="1" s="1"/>
  <c r="H520" i="1"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3" i="1" s="1"/>
  <c r="H503" i="1" s="1"/>
  <c r="D509" i="4"/>
  <c r="F508" i="4"/>
  <c r="F507" i="4"/>
  <c r="F506" i="4"/>
  <c r="F505" i="4"/>
  <c r="F504" i="4"/>
  <c r="F503" i="4"/>
  <c r="E502" i="4"/>
  <c r="F502" i="4" s="1"/>
  <c r="D502" i="4"/>
  <c r="F501" i="4"/>
  <c r="F500" i="4"/>
  <c r="F499" i="4"/>
  <c r="F498" i="4"/>
  <c r="F497" i="4"/>
  <c r="E497" i="4"/>
  <c r="D491" i="1" s="1"/>
  <c r="H491" i="1" s="1"/>
  <c r="D497" i="4"/>
  <c r="F496" i="4"/>
  <c r="F495" i="4"/>
  <c r="F494" i="4"/>
  <c r="F493" i="4"/>
  <c r="E492" i="4"/>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0" i="1" s="1"/>
  <c r="D467" i="4"/>
  <c r="F465" i="4"/>
  <c r="F464" i="4"/>
  <c r="F463" i="4"/>
  <c r="F462" i="4"/>
  <c r="F461" i="4"/>
  <c r="F460" i="4"/>
  <c r="F459" i="4"/>
  <c r="F458" i="4"/>
  <c r="F457" i="4"/>
  <c r="E457" i="4"/>
  <c r="D451" i="1" s="1"/>
  <c r="H451" i="1" s="1"/>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28" i="4"/>
  <c r="E428" i="4"/>
  <c r="D428" i="4"/>
  <c r="E427" i="4"/>
  <c r="F427" i="4" s="1"/>
  <c r="D427" i="4"/>
  <c r="E426" i="4"/>
  <c r="D426" i="4"/>
  <c r="F421" i="4"/>
  <c r="F420" i="4"/>
  <c r="F419" i="4"/>
  <c r="F416" i="4"/>
  <c r="F415" i="4"/>
  <c r="F414" i="4"/>
  <c r="F413" i="4"/>
  <c r="E412" i="4"/>
  <c r="D412" i="4"/>
  <c r="F411" i="4"/>
  <c r="E410" i="4"/>
  <c r="D410" i="4"/>
  <c r="F410" i="4" s="1"/>
  <c r="F409" i="4"/>
  <c r="F408" i="4"/>
  <c r="E407" i="4"/>
  <c r="D407" i="4"/>
  <c r="E406" i="4"/>
  <c r="F405" i="4"/>
  <c r="F404" i="4"/>
  <c r="F403" i="4"/>
  <c r="F402" i="4"/>
  <c r="E401" i="4"/>
  <c r="D401" i="4"/>
  <c r="F400" i="4"/>
  <c r="F399" i="4"/>
  <c r="E398" i="4"/>
  <c r="D393" i="1" s="1"/>
  <c r="D398" i="4"/>
  <c r="F397" i="4"/>
  <c r="F396" i="4"/>
  <c r="F395" i="4"/>
  <c r="F394" i="4"/>
  <c r="E393" i="4"/>
  <c r="D393" i="4"/>
  <c r="F393" i="4" s="1"/>
  <c r="F392" i="4"/>
  <c r="F391" i="4"/>
  <c r="F390" i="4"/>
  <c r="F389" i="4"/>
  <c r="F388" i="4"/>
  <c r="E388" i="4"/>
  <c r="D388" i="4"/>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E355" i="4"/>
  <c r="D355" i="4"/>
  <c r="E354" i="4"/>
  <c r="D349" i="1"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09" i="1" s="1"/>
  <c r="H309" i="1" s="1"/>
  <c r="D314" i="4"/>
  <c r="F314" i="4" s="1"/>
  <c r="F313" i="4"/>
  <c r="F312" i="4"/>
  <c r="F311" i="4"/>
  <c r="E310" i="4"/>
  <c r="D305" i="1" s="1"/>
  <c r="D310" i="4"/>
  <c r="D309" i="4"/>
  <c r="F306" i="4"/>
  <c r="F305" i="4"/>
  <c r="F304" i="4"/>
  <c r="F303" i="4"/>
  <c r="F302"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69" i="1" s="1"/>
  <c r="D278" i="4"/>
  <c r="F277" i="4"/>
  <c r="F276" i="4"/>
  <c r="F275" i="4"/>
  <c r="E274" i="4"/>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3" i="1" s="1"/>
  <c r="D237" i="4"/>
  <c r="F236" i="4"/>
  <c r="F235" i="4"/>
  <c r="F234" i="4"/>
  <c r="E234" i="4"/>
  <c r="D230" i="1" s="1"/>
  <c r="H230" i="1" s="1"/>
  <c r="D234" i="4"/>
  <c r="F233" i="4"/>
  <c r="F232" i="4"/>
  <c r="F231" i="4"/>
  <c r="E231" i="4"/>
  <c r="D231" i="4"/>
  <c r="F229" i="4"/>
  <c r="F228" i="4"/>
  <c r="F227" i="4"/>
  <c r="F226" i="4"/>
  <c r="E225" i="4"/>
  <c r="D225" i="4"/>
  <c r="F225" i="4" s="1"/>
  <c r="F224" i="4"/>
  <c r="F223" i="4"/>
  <c r="E222" i="4"/>
  <c r="D222" i="4"/>
  <c r="E221" i="4"/>
  <c r="D217" i="1" s="1"/>
  <c r="F220" i="4"/>
  <c r="F219" i="4"/>
  <c r="F218" i="4"/>
  <c r="F217" i="4"/>
  <c r="E216" i="4"/>
  <c r="D212" i="1" s="1"/>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F160" i="4"/>
  <c r="E160" i="4"/>
  <c r="D160" i="4"/>
  <c r="F159" i="4"/>
  <c r="F158" i="4"/>
  <c r="F157" i="4"/>
  <c r="F156" i="4"/>
  <c r="F155" i="4"/>
  <c r="E154" i="4"/>
  <c r="F154" i="4" s="1"/>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3" i="4"/>
  <c r="F132" i="4"/>
  <c r="F131" i="4"/>
  <c r="F130" i="4"/>
  <c r="F129" i="4"/>
  <c r="E129" i="4"/>
  <c r="D129" i="4"/>
  <c r="F128" i="4"/>
  <c r="F127" i="4"/>
  <c r="E126" i="4"/>
  <c r="D126" i="4"/>
  <c r="E125" i="4"/>
  <c r="F124" i="4"/>
  <c r="F123" i="4"/>
  <c r="F122" i="4"/>
  <c r="F121"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3" i="1" s="1"/>
  <c r="H73" i="1" s="1"/>
  <c r="D77" i="4"/>
  <c r="F77" i="4" s="1"/>
  <c r="F76" i="4"/>
  <c r="F75" i="4"/>
  <c r="E74" i="4"/>
  <c r="F74" i="4" s="1"/>
  <c r="D74" i="4"/>
  <c r="F73" i="4"/>
  <c r="F72" i="4"/>
  <c r="F71" i="4"/>
  <c r="E71" i="4"/>
  <c r="D71" i="4"/>
  <c r="F70" i="4"/>
  <c r="F69" i="4"/>
  <c r="E68" i="4"/>
  <c r="D68" i="4"/>
  <c r="F68" i="4" s="1"/>
  <c r="F67" i="4"/>
  <c r="F66" i="4"/>
  <c r="F65" i="4"/>
  <c r="F64" i="4"/>
  <c r="E64" i="4"/>
  <c r="D64" i="4"/>
  <c r="F63" i="4"/>
  <c r="F62" i="4"/>
  <c r="E61" i="4"/>
  <c r="F61" i="4" s="1"/>
  <c r="D61" i="4"/>
  <c r="F60" i="4"/>
  <c r="F59" i="4"/>
  <c r="E58" i="4"/>
  <c r="D58" i="4"/>
  <c r="F57" i="4"/>
  <c r="F56" i="4"/>
  <c r="F55" i="4"/>
  <c r="F54" i="4"/>
  <c r="F53" i="4"/>
  <c r="E53" i="4"/>
  <c r="D53" i="4"/>
  <c r="F52" i="4"/>
  <c r="F51" i="4"/>
  <c r="E50" i="4"/>
  <c r="D50" i="4"/>
  <c r="F48" i="4"/>
  <c r="F47" i="4"/>
  <c r="F46" i="4"/>
  <c r="F45" i="4"/>
  <c r="F44" i="4"/>
  <c r="E44" i="4"/>
  <c r="E43" i="4" s="1"/>
  <c r="D39" i="1" s="1"/>
  <c r="H39" i="1" s="1"/>
  <c r="D44" i="4"/>
  <c r="D43" i="4"/>
  <c r="F43" i="4" s="1"/>
  <c r="F42" i="4"/>
  <c r="F41" i="4"/>
  <c r="F40" i="4"/>
  <c r="F39" i="4"/>
  <c r="E39" i="4"/>
  <c r="D39" i="4"/>
  <c r="F38" i="4"/>
  <c r="F37" i="4"/>
  <c r="F36" i="4"/>
  <c r="E36" i="4"/>
  <c r="D36" i="4"/>
  <c r="F35" i="4"/>
  <c r="F34" i="4"/>
  <c r="F33" i="4"/>
  <c r="F32" i="4"/>
  <c r="F31" i="4"/>
  <c r="F30" i="4"/>
  <c r="E29" i="4"/>
  <c r="D25" i="1" s="1"/>
  <c r="H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G40" i="3"/>
  <c r="B40" i="3"/>
  <c r="G39" i="3"/>
  <c r="B39" i="3"/>
  <c r="G38" i="3"/>
  <c r="B38" i="3"/>
  <c r="H37" i="3"/>
  <c r="G37" i="3"/>
  <c r="B37" i="3"/>
  <c r="I35" i="3"/>
  <c r="G35" i="3"/>
  <c r="B35" i="3"/>
  <c r="G34" i="3"/>
  <c r="B34" i="3"/>
  <c r="H33" i="3"/>
  <c r="G33" i="3"/>
  <c r="B33" i="3"/>
  <c r="G32" i="3"/>
  <c r="B32" i="3"/>
  <c r="G30" i="3"/>
  <c r="B30"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s="1"/>
  <c r="L3" i="9" s="1"/>
  <c r="C1686" i="1"/>
  <c r="G1686" i="1" s="1"/>
  <c r="H1685" i="1"/>
  <c r="G1685" i="1"/>
  <c r="C1685" i="1"/>
  <c r="H1684" i="1"/>
  <c r="G1684" i="1"/>
  <c r="C1684" i="1"/>
  <c r="C1683" i="1"/>
  <c r="H1683" i="1" s="1"/>
  <c r="H1682" i="1"/>
  <c r="C1682" i="1"/>
  <c r="G1682" i="1" s="1"/>
  <c r="C1680" i="1"/>
  <c r="H1680" i="1" s="1"/>
  <c r="G1679" i="1"/>
  <c r="C1679" i="1"/>
  <c r="H1679" i="1" s="1"/>
  <c r="C1678" i="1"/>
  <c r="G1678" i="1" s="1"/>
  <c r="H1677" i="1"/>
  <c r="G1677" i="1"/>
  <c r="C1677" i="1"/>
  <c r="H1676" i="1"/>
  <c r="G1676" i="1"/>
  <c r="C1676" i="1"/>
  <c r="C1675" i="1"/>
  <c r="H1675" i="1" s="1"/>
  <c r="H1674" i="1"/>
  <c r="C1674" i="1"/>
  <c r="G1674" i="1" s="1"/>
  <c r="H1673" i="1"/>
  <c r="G1673" i="1"/>
  <c r="C1673" i="1"/>
  <c r="C1672" i="1"/>
  <c r="H1672" i="1" s="1"/>
  <c r="C1671" i="1"/>
  <c r="H1671" i="1" s="1"/>
  <c r="C1670" i="1"/>
  <c r="G1670" i="1" s="1"/>
  <c r="H1669" i="1"/>
  <c r="C1669" i="1"/>
  <c r="G1669" i="1" s="1"/>
  <c r="H1668" i="1"/>
  <c r="G1668" i="1"/>
  <c r="C1668" i="1"/>
  <c r="C1667" i="1"/>
  <c r="H1667" i="1" s="1"/>
  <c r="H1666" i="1"/>
  <c r="C1666" i="1"/>
  <c r="G1666" i="1" s="1"/>
  <c r="H1665" i="1"/>
  <c r="G1665" i="1"/>
  <c r="C1665" i="1"/>
  <c r="C1664" i="1"/>
  <c r="H1664" i="1" s="1"/>
  <c r="G1663" i="1"/>
  <c r="C1663" i="1"/>
  <c r="H1663" i="1" s="1"/>
  <c r="C1662" i="1"/>
  <c r="G1662" i="1" s="1"/>
  <c r="H1661" i="1"/>
  <c r="G1661" i="1"/>
  <c r="C1661" i="1"/>
  <c r="H1660" i="1"/>
  <c r="G1660" i="1"/>
  <c r="C1660" i="1"/>
  <c r="C1659" i="1"/>
  <c r="H1659" i="1" s="1"/>
  <c r="H1658" i="1"/>
  <c r="C1658" i="1"/>
  <c r="G1658" i="1" s="1"/>
  <c r="H1657" i="1"/>
  <c r="G1657" i="1"/>
  <c r="C1657" i="1"/>
  <c r="C1656" i="1"/>
  <c r="H1656" i="1" s="1"/>
  <c r="G1655" i="1"/>
  <c r="C1655" i="1"/>
  <c r="H1655" i="1" s="1"/>
  <c r="C1654" i="1"/>
  <c r="G1654" i="1" s="1"/>
  <c r="H1653" i="1"/>
  <c r="G1653" i="1"/>
  <c r="C1653" i="1"/>
  <c r="H1652" i="1"/>
  <c r="G1652" i="1"/>
  <c r="C1652" i="1"/>
  <c r="C1651" i="1"/>
  <c r="H1651" i="1" s="1"/>
  <c r="H1650" i="1"/>
  <c r="C1650" i="1"/>
  <c r="G1650" i="1" s="1"/>
  <c r="H1649" i="1"/>
  <c r="G1649" i="1"/>
  <c r="C1649" i="1"/>
  <c r="C1648" i="1"/>
  <c r="H1648" i="1" s="1"/>
  <c r="G1647" i="1"/>
  <c r="C1647" i="1"/>
  <c r="H1647" i="1" s="1"/>
  <c r="C1646" i="1"/>
  <c r="G1646" i="1" s="1"/>
  <c r="H1645" i="1"/>
  <c r="G1645" i="1"/>
  <c r="C1645" i="1"/>
  <c r="H1644" i="1"/>
  <c r="G1644" i="1"/>
  <c r="C1644" i="1"/>
  <c r="C1643" i="1"/>
  <c r="H1643" i="1" s="1"/>
  <c r="H1642" i="1"/>
  <c r="C1642" i="1"/>
  <c r="G1642" i="1" s="1"/>
  <c r="H1641" i="1"/>
  <c r="G1641" i="1"/>
  <c r="C1641" i="1"/>
  <c r="C1640" i="1"/>
  <c r="H1640" i="1" s="1"/>
  <c r="G1639" i="1"/>
  <c r="C1639" i="1"/>
  <c r="H1639" i="1" s="1"/>
  <c r="C1638" i="1"/>
  <c r="G1638" i="1" s="1"/>
  <c r="H1637" i="1"/>
  <c r="G1637" i="1"/>
  <c r="C1637" i="1"/>
  <c r="H1636" i="1"/>
  <c r="G1636" i="1"/>
  <c r="C1636" i="1"/>
  <c r="C1635" i="1"/>
  <c r="H1635" i="1" s="1"/>
  <c r="H1634" i="1"/>
  <c r="C1634" i="1"/>
  <c r="G1634" i="1" s="1"/>
  <c r="H1633" i="1"/>
  <c r="G1633" i="1"/>
  <c r="C1633" i="1"/>
  <c r="C1632" i="1"/>
  <c r="H1632" i="1" s="1"/>
  <c r="G1631" i="1"/>
  <c r="C1631" i="1"/>
  <c r="H1631" i="1" s="1"/>
  <c r="C1630" i="1"/>
  <c r="G1630" i="1" s="1"/>
  <c r="H1629" i="1"/>
  <c r="G1629" i="1"/>
  <c r="C1629" i="1"/>
  <c r="H1628" i="1"/>
  <c r="G1628" i="1"/>
  <c r="C1628" i="1"/>
  <c r="C1627" i="1"/>
  <c r="H1627" i="1" s="1"/>
  <c r="H1626" i="1"/>
  <c r="C1626" i="1"/>
  <c r="G1626" i="1" s="1"/>
  <c r="H1625" i="1"/>
  <c r="G1625" i="1"/>
  <c r="C1625" i="1"/>
  <c r="C1624" i="1"/>
  <c r="H1624" i="1" s="1"/>
  <c r="G1623" i="1"/>
  <c r="C1623" i="1"/>
  <c r="H1623" i="1" s="1"/>
  <c r="C1620" i="1"/>
  <c r="C1619" i="1"/>
  <c r="H1619" i="1" s="1"/>
  <c r="C1618" i="1"/>
  <c r="H1617" i="1"/>
  <c r="G1617" i="1"/>
  <c r="C1617" i="1"/>
  <c r="H1616" i="1"/>
  <c r="C1616" i="1"/>
  <c r="G1616" i="1" s="1"/>
  <c r="C1615" i="1"/>
  <c r="C1614" i="1"/>
  <c r="G1614" i="1" s="1"/>
  <c r="G1613" i="1"/>
  <c r="C1613" i="1"/>
  <c r="H1613" i="1" s="1"/>
  <c r="C1612" i="1"/>
  <c r="C1611" i="1"/>
  <c r="H1611" i="1" s="1"/>
  <c r="C1610" i="1"/>
  <c r="C1609" i="1"/>
  <c r="H1609" i="1" s="1"/>
  <c r="H1608" i="1"/>
  <c r="C1608" i="1"/>
  <c r="G1608" i="1" s="1"/>
  <c r="C1607" i="1"/>
  <c r="C1606" i="1"/>
  <c r="G1606" i="1" s="1"/>
  <c r="H1605" i="1"/>
  <c r="C1605" i="1"/>
  <c r="G1605" i="1" s="1"/>
  <c r="C1603" i="1"/>
  <c r="H1603" i="1" s="1"/>
  <c r="C1601" i="1"/>
  <c r="C1600" i="1"/>
  <c r="H1600" i="1" s="1"/>
  <c r="H1599" i="1"/>
  <c r="C1599" i="1"/>
  <c r="G1599" i="1" s="1"/>
  <c r="H1598" i="1"/>
  <c r="G1598" i="1"/>
  <c r="C1598" i="1"/>
  <c r="C1597" i="1"/>
  <c r="C1596" i="1"/>
  <c r="H1596" i="1" s="1"/>
  <c r="C1595" i="1"/>
  <c r="G1595" i="1" s="1"/>
  <c r="G1594" i="1"/>
  <c r="C1594" i="1"/>
  <c r="H1594" i="1" s="1"/>
  <c r="C1593" i="1"/>
  <c r="C1592" i="1"/>
  <c r="H1592" i="1" s="1"/>
  <c r="H1591" i="1"/>
  <c r="C1591" i="1"/>
  <c r="G1591" i="1" s="1"/>
  <c r="C1590" i="1"/>
  <c r="H1590" i="1" s="1"/>
  <c r="C1589" i="1"/>
  <c r="C1588" i="1"/>
  <c r="H1588" i="1" s="1"/>
  <c r="C1587" i="1"/>
  <c r="G1587" i="1" s="1"/>
  <c r="C1586" i="1"/>
  <c r="H1586" i="1" s="1"/>
  <c r="C1584" i="1"/>
  <c r="H1584" i="1" s="1"/>
  <c r="H1582" i="1"/>
  <c r="G1582" i="1"/>
  <c r="C1582" i="1"/>
  <c r="H1581" i="1"/>
  <c r="D1581" i="1"/>
  <c r="C1581" i="1"/>
  <c r="G1581" i="1" s="1"/>
  <c r="D1580" i="1"/>
  <c r="C1580" i="1"/>
  <c r="H1579" i="1"/>
  <c r="D1579" i="1"/>
  <c r="C1579" i="1"/>
  <c r="G1579" i="1" s="1"/>
  <c r="I1579" i="1" s="1"/>
  <c r="J1578" i="1"/>
  <c r="D1578" i="1"/>
  <c r="C1578" i="1"/>
  <c r="D1577" i="1"/>
  <c r="H1576" i="1"/>
  <c r="D1576" i="1"/>
  <c r="C1576" i="1"/>
  <c r="G1576" i="1" s="1"/>
  <c r="D1575" i="1"/>
  <c r="C1575" i="1"/>
  <c r="H1574" i="1"/>
  <c r="D1574" i="1"/>
  <c r="C1574" i="1"/>
  <c r="G1574" i="1" s="1"/>
  <c r="I1574" i="1" s="1"/>
  <c r="J1573" i="1"/>
  <c r="D1573" i="1"/>
  <c r="C1573" i="1"/>
  <c r="D1572" i="1"/>
  <c r="C1572" i="1"/>
  <c r="D1571" i="1"/>
  <c r="H1570" i="1"/>
  <c r="D1570" i="1"/>
  <c r="C1570" i="1"/>
  <c r="G1570" i="1" s="1"/>
  <c r="D1569" i="1"/>
  <c r="C1569" i="1"/>
  <c r="H1568" i="1"/>
  <c r="D1568" i="1"/>
  <c r="C1568" i="1"/>
  <c r="G1568" i="1" s="1"/>
  <c r="I1568" i="1" s="1"/>
  <c r="J1567" i="1"/>
  <c r="D1567" i="1"/>
  <c r="C1567" i="1"/>
  <c r="H1566" i="1"/>
  <c r="D1566" i="1"/>
  <c r="C1566" i="1"/>
  <c r="G1566" i="1" s="1"/>
  <c r="D1565" i="1"/>
  <c r="C1565" i="1"/>
  <c r="H1564" i="1"/>
  <c r="D1564" i="1"/>
  <c r="C1564" i="1"/>
  <c r="G1564" i="1" s="1"/>
  <c r="I1564" i="1" s="1"/>
  <c r="H1563" i="1"/>
  <c r="D1563" i="1"/>
  <c r="C1563" i="1"/>
  <c r="G1563" i="1" s="1"/>
  <c r="D1562" i="1"/>
  <c r="J1562" i="1" s="1"/>
  <c r="C1562" i="1"/>
  <c r="H1561" i="1"/>
  <c r="D1561" i="1"/>
  <c r="C1561" i="1"/>
  <c r="G1561" i="1" s="1"/>
  <c r="I1561" i="1" s="1"/>
  <c r="J1560" i="1"/>
  <c r="D1560" i="1"/>
  <c r="C1560" i="1"/>
  <c r="H1559" i="1"/>
  <c r="D1559" i="1"/>
  <c r="C1559" i="1"/>
  <c r="G1559" i="1" s="1"/>
  <c r="D1558" i="1"/>
  <c r="C1558" i="1"/>
  <c r="H1557" i="1"/>
  <c r="D1557" i="1"/>
  <c r="C1557" i="1"/>
  <c r="G1557" i="1" s="1"/>
  <c r="I1557" i="1" s="1"/>
  <c r="H1556" i="1"/>
  <c r="D1556" i="1"/>
  <c r="C1556" i="1"/>
  <c r="G1556" i="1" s="1"/>
  <c r="H1555" i="1"/>
  <c r="D1555" i="1"/>
  <c r="C1555" i="1"/>
  <c r="G1555" i="1" s="1"/>
  <c r="D1554" i="1"/>
  <c r="J1554" i="1" s="1"/>
  <c r="C1554" i="1"/>
  <c r="H1553" i="1"/>
  <c r="D1553" i="1"/>
  <c r="C1553" i="1"/>
  <c r="G1553" i="1" s="1"/>
  <c r="I1553" i="1" s="1"/>
  <c r="J1552" i="1"/>
  <c r="D1552" i="1"/>
  <c r="C1552" i="1"/>
  <c r="H1551" i="1"/>
  <c r="D1551" i="1"/>
  <c r="C1551" i="1"/>
  <c r="G1551" i="1" s="1"/>
  <c r="D1550" i="1"/>
  <c r="J1550" i="1" s="1"/>
  <c r="C1550" i="1"/>
  <c r="H1549" i="1"/>
  <c r="D1549" i="1"/>
  <c r="C1549" i="1"/>
  <c r="G1549" i="1" s="1"/>
  <c r="I1549" i="1" s="1"/>
  <c r="J1548" i="1"/>
  <c r="D1548" i="1"/>
  <c r="C1548" i="1"/>
  <c r="H1547" i="1"/>
  <c r="G1547" i="1"/>
  <c r="D1547" i="1"/>
  <c r="C1547" i="1"/>
  <c r="J1547" i="1" s="1"/>
  <c r="D1546" i="1"/>
  <c r="C1546" i="1"/>
  <c r="H1545" i="1"/>
  <c r="G1545" i="1"/>
  <c r="I1545" i="1" s="1"/>
  <c r="D1545" i="1"/>
  <c r="C1545" i="1"/>
  <c r="J1545" i="1" s="1"/>
  <c r="D1544" i="1"/>
  <c r="C1544" i="1"/>
  <c r="H1543" i="1"/>
  <c r="G1543" i="1"/>
  <c r="I1543" i="1" s="1"/>
  <c r="D1543" i="1"/>
  <c r="C1543" i="1"/>
  <c r="J1543" i="1" s="1"/>
  <c r="D1542" i="1"/>
  <c r="C1542" i="1"/>
  <c r="H1541" i="1"/>
  <c r="G1541" i="1"/>
  <c r="I1541" i="1" s="1"/>
  <c r="D1541" i="1"/>
  <c r="C1541" i="1"/>
  <c r="J1541" i="1" s="1"/>
  <c r="H1540" i="1"/>
  <c r="G1540" i="1"/>
  <c r="D1540" i="1"/>
  <c r="C1540" i="1"/>
  <c r="D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G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G1424" i="1"/>
  <c r="C1424" i="1"/>
  <c r="H1423" i="1"/>
  <c r="G1423" i="1"/>
  <c r="D1423" i="1"/>
  <c r="C1423" i="1"/>
  <c r="H1422" i="1"/>
  <c r="G1422" i="1"/>
  <c r="D1422" i="1"/>
  <c r="C1422" i="1"/>
  <c r="H1421" i="1"/>
  <c r="G1421" i="1"/>
  <c r="D1421" i="1"/>
  <c r="C1421" i="1"/>
  <c r="H1420" i="1"/>
  <c r="G1420" i="1"/>
  <c r="D1420" i="1"/>
  <c r="C1420" i="1"/>
  <c r="H1419" i="1"/>
  <c r="G1419" i="1"/>
  <c r="D1419" i="1"/>
  <c r="C1419" i="1"/>
  <c r="G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G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G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D905" i="1"/>
  <c r="G905" i="1" s="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H841" i="1"/>
  <c r="D841" i="1"/>
  <c r="G841" i="1" s="1"/>
  <c r="C841" i="1"/>
  <c r="H840" i="1"/>
  <c r="G840" i="1"/>
  <c r="D840" i="1"/>
  <c r="C840" i="1"/>
  <c r="H839" i="1"/>
  <c r="G839" i="1"/>
  <c r="D839" i="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G670" i="1" s="1"/>
  <c r="C670" i="1"/>
  <c r="H669" i="1"/>
  <c r="G669" i="1"/>
  <c r="D669" i="1"/>
  <c r="C669" i="1"/>
  <c r="H668" i="1"/>
  <c r="G668" i="1"/>
  <c r="D668" i="1"/>
  <c r="C668" i="1"/>
  <c r="D667" i="1"/>
  <c r="H667" i="1" s="1"/>
  <c r="C667" i="1"/>
  <c r="D666" i="1"/>
  <c r="H666" i="1" s="1"/>
  <c r="C666" i="1"/>
  <c r="H665" i="1"/>
  <c r="G665" i="1"/>
  <c r="D665" i="1"/>
  <c r="C665" i="1"/>
  <c r="H664" i="1"/>
  <c r="G664" i="1"/>
  <c r="D664" i="1"/>
  <c r="C664" i="1"/>
  <c r="G663" i="1"/>
  <c r="D663" i="1"/>
  <c r="H663" i="1" s="1"/>
  <c r="C663" i="1"/>
  <c r="H662" i="1"/>
  <c r="G662" i="1"/>
  <c r="D662" i="1"/>
  <c r="C662" i="1"/>
  <c r="H661" i="1"/>
  <c r="G661" i="1"/>
  <c r="D661" i="1"/>
  <c r="C661" i="1"/>
  <c r="H660" i="1"/>
  <c r="G660" i="1"/>
  <c r="D660" i="1"/>
  <c r="C660" i="1"/>
  <c r="H659" i="1"/>
  <c r="G659" i="1"/>
  <c r="D659" i="1"/>
  <c r="C659" i="1"/>
  <c r="H658" i="1"/>
  <c r="G658" i="1"/>
  <c r="D658" i="1"/>
  <c r="C658" i="1"/>
  <c r="G657" i="1"/>
  <c r="D657" i="1"/>
  <c r="H657" i="1" s="1"/>
  <c r="C657" i="1"/>
  <c r="H656" i="1"/>
  <c r="G656" i="1"/>
  <c r="D656" i="1"/>
  <c r="C656" i="1"/>
  <c r="H655" i="1"/>
  <c r="G655" i="1"/>
  <c r="D655" i="1"/>
  <c r="C655" i="1"/>
  <c r="H654" i="1"/>
  <c r="G654" i="1"/>
  <c r="D654" i="1"/>
  <c r="C654" i="1"/>
  <c r="H653" i="1"/>
  <c r="G653" i="1"/>
  <c r="D653" i="1"/>
  <c r="C653" i="1"/>
  <c r="G652" i="1"/>
  <c r="D652" i="1"/>
  <c r="H652" i="1" s="1"/>
  <c r="C652" i="1"/>
  <c r="H651" i="1"/>
  <c r="G651" i="1"/>
  <c r="D651" i="1"/>
  <c r="C651" i="1"/>
  <c r="D650" i="1"/>
  <c r="H650" i="1" s="1"/>
  <c r="C650" i="1"/>
  <c r="D649" i="1"/>
  <c r="H649" i="1" s="1"/>
  <c r="C649" i="1"/>
  <c r="D648" i="1"/>
  <c r="H648" i="1" s="1"/>
  <c r="C648" i="1"/>
  <c r="D647" i="1"/>
  <c r="H647" i="1" s="1"/>
  <c r="C647" i="1"/>
  <c r="G646" i="1"/>
  <c r="D646" i="1"/>
  <c r="H646" i="1" s="1"/>
  <c r="C646" i="1"/>
  <c r="H645" i="1"/>
  <c r="G645" i="1"/>
  <c r="D645" i="1"/>
  <c r="C645"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D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G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C496" i="1"/>
  <c r="H495" i="1"/>
  <c r="G495" i="1"/>
  <c r="D495" i="1"/>
  <c r="C495" i="1"/>
  <c r="H494" i="1"/>
  <c r="G494" i="1"/>
  <c r="D494" i="1"/>
  <c r="C494" i="1"/>
  <c r="H493" i="1"/>
  <c r="G493" i="1"/>
  <c r="D493" i="1"/>
  <c r="C493" i="1"/>
  <c r="H492" i="1"/>
  <c r="G492" i="1"/>
  <c r="D492" i="1"/>
  <c r="C492" i="1"/>
  <c r="G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G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D423" i="1"/>
  <c r="H423" i="1" s="1"/>
  <c r="C423" i="1"/>
  <c r="C422" i="1"/>
  <c r="D421" i="1"/>
  <c r="H416" i="1"/>
  <c r="D416" i="1"/>
  <c r="G416" i="1" s="1"/>
  <c r="C416" i="1"/>
  <c r="H415" i="1"/>
  <c r="G415" i="1"/>
  <c r="D415" i="1"/>
  <c r="C415" i="1"/>
  <c r="H414" i="1"/>
  <c r="D414" i="1"/>
  <c r="G414" i="1" s="1"/>
  <c r="C414" i="1"/>
  <c r="H411" i="1"/>
  <c r="G411" i="1"/>
  <c r="D411" i="1"/>
  <c r="C411" i="1"/>
  <c r="H410" i="1"/>
  <c r="G410" i="1"/>
  <c r="D410" i="1"/>
  <c r="C410" i="1"/>
  <c r="H409" i="1"/>
  <c r="G409" i="1"/>
  <c r="D409" i="1"/>
  <c r="C409" i="1"/>
  <c r="H408" i="1"/>
  <c r="G408" i="1"/>
  <c r="D408" i="1"/>
  <c r="C408" i="1"/>
  <c r="D407" i="1"/>
  <c r="H406" i="1"/>
  <c r="G406" i="1"/>
  <c r="D406" i="1"/>
  <c r="C406" i="1"/>
  <c r="H405" i="1"/>
  <c r="G405" i="1"/>
  <c r="D405" i="1"/>
  <c r="C405" i="1"/>
  <c r="H404" i="1"/>
  <c r="G404" i="1"/>
  <c r="D404" i="1"/>
  <c r="C404" i="1"/>
  <c r="H403" i="1"/>
  <c r="G403" i="1"/>
  <c r="D403" i="1"/>
  <c r="C403" i="1"/>
  <c r="D402" i="1"/>
  <c r="D401" i="1"/>
  <c r="H400" i="1"/>
  <c r="G400" i="1"/>
  <c r="D400" i="1"/>
  <c r="C400" i="1"/>
  <c r="H399" i="1"/>
  <c r="G399" i="1"/>
  <c r="D399" i="1"/>
  <c r="C399" i="1"/>
  <c r="H398" i="1"/>
  <c r="G398" i="1"/>
  <c r="D398" i="1"/>
  <c r="C398" i="1"/>
  <c r="H397" i="1"/>
  <c r="G397" i="1"/>
  <c r="D397" i="1"/>
  <c r="C397" i="1"/>
  <c r="D396" i="1"/>
  <c r="H395" i="1"/>
  <c r="G395" i="1"/>
  <c r="D395" i="1"/>
  <c r="C395" i="1"/>
  <c r="H394" i="1"/>
  <c r="G394" i="1"/>
  <c r="D394" i="1"/>
  <c r="C394"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D377" i="1"/>
  <c r="G377" i="1" s="1"/>
  <c r="C377" i="1"/>
  <c r="H376" i="1"/>
  <c r="G376" i="1"/>
  <c r="D376" i="1"/>
  <c r="C376" i="1"/>
  <c r="H375" i="1"/>
  <c r="G375" i="1"/>
  <c r="D375" i="1"/>
  <c r="C375" i="1"/>
  <c r="G374" i="1"/>
  <c r="C374" i="1"/>
  <c r="H373" i="1"/>
  <c r="G373" i="1"/>
  <c r="D373" i="1"/>
  <c r="C373" i="1"/>
  <c r="D372" i="1"/>
  <c r="H372" i="1" s="1"/>
  <c r="C372" i="1"/>
  <c r="D371" i="1"/>
  <c r="H371" i="1" s="1"/>
  <c r="C371" i="1"/>
  <c r="D370" i="1"/>
  <c r="H370" i="1" s="1"/>
  <c r="C370" i="1"/>
  <c r="D369" i="1"/>
  <c r="H369" i="1" s="1"/>
  <c r="C369" i="1"/>
  <c r="D367" i="1"/>
  <c r="H367" i="1" s="1"/>
  <c r="C367" i="1"/>
  <c r="H366" i="1"/>
  <c r="G366" i="1"/>
  <c r="D366" i="1"/>
  <c r="C366" i="1"/>
  <c r="H365" i="1"/>
  <c r="G365" i="1"/>
  <c r="D365" i="1"/>
  <c r="C365" i="1"/>
  <c r="H364" i="1"/>
  <c r="G364" i="1"/>
  <c r="D364" i="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D356" i="1"/>
  <c r="H354" i="1"/>
  <c r="G354" i="1"/>
  <c r="D354" i="1"/>
  <c r="C354" i="1"/>
  <c r="D353" i="1"/>
  <c r="H352" i="1"/>
  <c r="G352" i="1"/>
  <c r="D352" i="1"/>
  <c r="C352" i="1"/>
  <c r="H351" i="1"/>
  <c r="G351" i="1"/>
  <c r="D351" i="1"/>
  <c r="C351" i="1"/>
  <c r="D350"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G319" i="1"/>
  <c r="D319" i="1"/>
  <c r="H319" i="1" s="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G307" i="1"/>
  <c r="D307" i="1"/>
  <c r="C307" i="1"/>
  <c r="D306" i="1"/>
  <c r="H306" i="1" s="1"/>
  <c r="C306" i="1"/>
  <c r="C305" i="1"/>
  <c r="H302" i="1"/>
  <c r="G302" i="1"/>
  <c r="D302" i="1"/>
  <c r="C302" i="1"/>
  <c r="H301" i="1"/>
  <c r="G301" i="1"/>
  <c r="D301" i="1"/>
  <c r="C301" i="1"/>
  <c r="D300" i="1"/>
  <c r="H300" i="1" s="1"/>
  <c r="C300" i="1"/>
  <c r="D299" i="1"/>
  <c r="H299" i="1" s="1"/>
  <c r="C299" i="1"/>
  <c r="G298" i="1"/>
  <c r="D298" i="1"/>
  <c r="H298" i="1" s="1"/>
  <c r="C298" i="1"/>
  <c r="D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H268" i="1"/>
  <c r="G268" i="1"/>
  <c r="D268" i="1"/>
  <c r="C268" i="1"/>
  <c r="G267" i="1"/>
  <c r="D267" i="1"/>
  <c r="H267" i="1" s="1"/>
  <c r="C267" i="1"/>
  <c r="G266" i="1"/>
  <c r="D266" i="1"/>
  <c r="H266" i="1" s="1"/>
  <c r="C266" i="1"/>
  <c r="G265" i="1"/>
  <c r="D265" i="1"/>
  <c r="H265" i="1" s="1"/>
  <c r="C265" i="1"/>
  <c r="H264" i="1"/>
  <c r="G264" i="1"/>
  <c r="D264" i="1"/>
  <c r="C264" i="1"/>
  <c r="H263" i="1"/>
  <c r="G263" i="1"/>
  <c r="D263" i="1"/>
  <c r="C263" i="1"/>
  <c r="H262" i="1"/>
  <c r="G262" i="1"/>
  <c r="D262" i="1"/>
  <c r="C262" i="1"/>
  <c r="H261" i="1"/>
  <c r="G261" i="1"/>
  <c r="D261" i="1"/>
  <c r="C261" i="1"/>
  <c r="H260" i="1"/>
  <c r="G260" i="1"/>
  <c r="D260" i="1"/>
  <c r="C260"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H243" i="1" s="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D235" i="1"/>
  <c r="H235" i="1" s="1"/>
  <c r="C235" i="1"/>
  <c r="H234" i="1"/>
  <c r="G234" i="1"/>
  <c r="D234" i="1"/>
  <c r="C234" i="1"/>
  <c r="H232" i="1"/>
  <c r="G232" i="1"/>
  <c r="D232" i="1"/>
  <c r="C232" i="1"/>
  <c r="H231" i="1"/>
  <c r="G231" i="1"/>
  <c r="D231" i="1"/>
  <c r="C231" i="1"/>
  <c r="G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C198" i="1"/>
  <c r="G197" i="1"/>
  <c r="D197" i="1"/>
  <c r="H197" i="1" s="1"/>
  <c r="C197" i="1"/>
  <c r="H196" i="1"/>
  <c r="G196" i="1"/>
  <c r="D196" i="1"/>
  <c r="C196" i="1"/>
  <c r="H195" i="1"/>
  <c r="D195" i="1"/>
  <c r="G195" i="1" s="1"/>
  <c r="C195" i="1"/>
  <c r="H194" i="1"/>
  <c r="G194" i="1"/>
  <c r="D194" i="1"/>
  <c r="C194" i="1"/>
  <c r="D193" i="1"/>
  <c r="H193" i="1" s="1"/>
  <c r="C193" i="1"/>
  <c r="H192" i="1"/>
  <c r="G192" i="1"/>
  <c r="D192" i="1"/>
  <c r="C192" i="1"/>
  <c r="G191" i="1"/>
  <c r="D191" i="1"/>
  <c r="H191" i="1" s="1"/>
  <c r="C191"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G182" i="1"/>
  <c r="D182" i="1"/>
  <c r="H182" i="1" s="1"/>
  <c r="C182" i="1"/>
  <c r="H181" i="1"/>
  <c r="G181" i="1"/>
  <c r="D181" i="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C174" i="1"/>
  <c r="H173" i="1"/>
  <c r="D173" i="1"/>
  <c r="G173" i="1" s="1"/>
  <c r="C173" i="1"/>
  <c r="H172" i="1"/>
  <c r="G172" i="1"/>
  <c r="D172" i="1"/>
  <c r="C172" i="1"/>
  <c r="H171" i="1"/>
  <c r="D171" i="1"/>
  <c r="G171" i="1" s="1"/>
  <c r="C171" i="1"/>
  <c r="H170" i="1"/>
  <c r="G170" i="1"/>
  <c r="D170" i="1"/>
  <c r="C170" i="1"/>
  <c r="H169" i="1"/>
  <c r="D169" i="1"/>
  <c r="G169" i="1" s="1"/>
  <c r="C169" i="1"/>
  <c r="H168" i="1"/>
  <c r="G168" i="1"/>
  <c r="D168" i="1"/>
  <c r="C168" i="1"/>
  <c r="D167" i="1"/>
  <c r="H167" i="1" s="1"/>
  <c r="C167" i="1"/>
  <c r="D166" i="1"/>
  <c r="H166" i="1" s="1"/>
  <c r="C166" i="1"/>
  <c r="H165" i="1"/>
  <c r="G165" i="1"/>
  <c r="D165" i="1"/>
  <c r="C165" i="1"/>
  <c r="H164" i="1"/>
  <c r="G164" i="1"/>
  <c r="D164" i="1"/>
  <c r="C164" i="1"/>
  <c r="D163" i="1"/>
  <c r="H163" i="1" s="1"/>
  <c r="C163" i="1"/>
  <c r="D162" i="1"/>
  <c r="G162" i="1" s="1"/>
  <c r="C162" i="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D122" i="1"/>
  <c r="D121" i="1"/>
  <c r="H120" i="1"/>
  <c r="G120" i="1"/>
  <c r="D120" i="1"/>
  <c r="C120" i="1"/>
  <c r="H119" i="1"/>
  <c r="G119" i="1"/>
  <c r="D119" i="1"/>
  <c r="C119" i="1"/>
  <c r="D118" i="1"/>
  <c r="H118" i="1" s="1"/>
  <c r="C118" i="1"/>
  <c r="D117" i="1"/>
  <c r="H117" i="1" s="1"/>
  <c r="C117" i="1"/>
  <c r="D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G73" i="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G61" i="1"/>
  <c r="D61" i="1"/>
  <c r="C61" i="1"/>
  <c r="C60" i="1"/>
  <c r="H59" i="1"/>
  <c r="G59" i="1"/>
  <c r="D59" i="1"/>
  <c r="C59" i="1"/>
  <c r="H58" i="1"/>
  <c r="G58" i="1"/>
  <c r="D58" i="1"/>
  <c r="C58" i="1"/>
  <c r="H57" i="1"/>
  <c r="G57" i="1"/>
  <c r="D57" i="1"/>
  <c r="C57" i="1"/>
  <c r="H56" i="1"/>
  <c r="D56" i="1"/>
  <c r="G56" i="1" s="1"/>
  <c r="C56" i="1"/>
  <c r="H55" i="1"/>
  <c r="G55" i="1"/>
  <c r="D55" i="1"/>
  <c r="C55" i="1"/>
  <c r="H54"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C40" i="1"/>
  <c r="G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G25"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G5" i="1"/>
  <c r="D5" i="1"/>
  <c r="H5" i="1" s="1"/>
  <c r="C5" i="1"/>
  <c r="C4" i="1"/>
  <c r="E31" i="9" l="1"/>
  <c r="B31" i="9" s="1"/>
  <c r="E37" i="9"/>
  <c r="B37" i="9" s="1"/>
  <c r="C1681" i="1"/>
  <c r="G1671" i="1"/>
  <c r="D45" i="8"/>
  <c r="G1609" i="1"/>
  <c r="D25" i="8"/>
  <c r="C1602" i="1" s="1"/>
  <c r="H1595" i="1"/>
  <c r="G1590" i="1"/>
  <c r="H1587" i="1"/>
  <c r="G1586" i="1"/>
  <c r="E64" i="9"/>
  <c r="B64" i="9" s="1"/>
  <c r="G753" i="1"/>
  <c r="G727" i="1"/>
  <c r="G695" i="1"/>
  <c r="H670" i="1"/>
  <c r="G667" i="1"/>
  <c r="G666" i="1"/>
  <c r="G650" i="1"/>
  <c r="E25" i="9"/>
  <c r="B25" i="9" s="1"/>
  <c r="G648" i="1"/>
  <c r="G647" i="1"/>
  <c r="G649" i="1"/>
  <c r="G636" i="1"/>
  <c r="D496" i="1"/>
  <c r="E491" i="4"/>
  <c r="D485" i="1" s="1"/>
  <c r="G423" i="1"/>
  <c r="G372" i="1"/>
  <c r="G371" i="1"/>
  <c r="G369" i="1"/>
  <c r="G370" i="1"/>
  <c r="G361" i="1"/>
  <c r="G367" i="1"/>
  <c r="H305" i="1"/>
  <c r="G305" i="1"/>
  <c r="G306" i="1"/>
  <c r="G300" i="1"/>
  <c r="G299" i="1"/>
  <c r="D422" i="1"/>
  <c r="E294" i="9"/>
  <c r="B294" i="9" s="1"/>
  <c r="E647" i="4"/>
  <c r="D641" i="1" s="1"/>
  <c r="E81" i="9"/>
  <c r="B81" i="9" s="1"/>
  <c r="G243" i="1"/>
  <c r="G235" i="1"/>
  <c r="F246" i="9"/>
  <c r="B246" i="9" s="1"/>
  <c r="G212" i="1"/>
  <c r="H212" i="1"/>
  <c r="F216" i="4"/>
  <c r="B244" i="9"/>
  <c r="B243" i="9"/>
  <c r="G193" i="1"/>
  <c r="B240" i="9"/>
  <c r="E52" i="9"/>
  <c r="B52" i="9" s="1"/>
  <c r="B239" i="9"/>
  <c r="G174" i="1"/>
  <c r="H174" i="1"/>
  <c r="F178" i="4"/>
  <c r="G166" i="1"/>
  <c r="G167" i="1"/>
  <c r="G163" i="1"/>
  <c r="D161" i="1"/>
  <c r="G161" i="1" s="1"/>
  <c r="E49" i="9"/>
  <c r="B49" i="9" s="1"/>
  <c r="H162" i="1"/>
  <c r="E164" i="4"/>
  <c r="D160" i="1" s="1"/>
  <c r="G156" i="1"/>
  <c r="G158" i="1"/>
  <c r="G150" i="1"/>
  <c r="G151" i="1"/>
  <c r="E153" i="4"/>
  <c r="H24" i="9" s="1"/>
  <c r="F236" i="9"/>
  <c r="G118" i="1"/>
  <c r="G117" i="1"/>
  <c r="F120" i="4"/>
  <c r="G108" i="1"/>
  <c r="H108" i="1"/>
  <c r="E106" i="4"/>
  <c r="D102" i="1" s="1"/>
  <c r="F112" i="4"/>
  <c r="G93" i="1"/>
  <c r="E41" i="9"/>
  <c r="B41" i="9" s="1"/>
  <c r="G70" i="1"/>
  <c r="G71" i="1"/>
  <c r="E49" i="4"/>
  <c r="D45" i="1" s="1"/>
  <c r="F58" i="4"/>
  <c r="E28" i="9"/>
  <c r="B28" i="9" s="1"/>
  <c r="H4" i="1"/>
  <c r="G4" i="1"/>
  <c r="F8" i="4"/>
  <c r="E7" i="4"/>
  <c r="D3" i="1" s="1"/>
  <c r="E307" i="9"/>
  <c r="E36" i="9"/>
  <c r="B36" i="9" s="1"/>
  <c r="E312" i="9"/>
  <c r="B312" i="9" s="1"/>
  <c r="H1542" i="1"/>
  <c r="J1542" i="1"/>
  <c r="G1542" i="1"/>
  <c r="G1558" i="1"/>
  <c r="H1558" i="1"/>
  <c r="H1572" i="1"/>
  <c r="G1572" i="1"/>
  <c r="H1575" i="1"/>
  <c r="G1575" i="1"/>
  <c r="I1575" i="1" s="1"/>
  <c r="G1597" i="1"/>
  <c r="H1597" i="1"/>
  <c r="G1618" i="1"/>
  <c r="H1618" i="1"/>
  <c r="F571" i="4"/>
  <c r="C565" i="1"/>
  <c r="J1558" i="1"/>
  <c r="H1565" i="1"/>
  <c r="G1565" i="1"/>
  <c r="H1569" i="1"/>
  <c r="G1569" i="1"/>
  <c r="I1569" i="1" s="1"/>
  <c r="J1575" i="1"/>
  <c r="H1580" i="1"/>
  <c r="G1580" i="1"/>
  <c r="G1593" i="1"/>
  <c r="H1593" i="1"/>
  <c r="H1607" i="1"/>
  <c r="G1607" i="1"/>
  <c r="H1612" i="1"/>
  <c r="G1612" i="1"/>
  <c r="D273" i="4"/>
  <c r="F274" i="4"/>
  <c r="C270" i="1"/>
  <c r="F298" i="4"/>
  <c r="C294" i="1"/>
  <c r="C304" i="1"/>
  <c r="F412" i="4"/>
  <c r="C407" i="1"/>
  <c r="I27" i="3"/>
  <c r="D1431" i="1"/>
  <c r="H1554" i="1"/>
  <c r="G1554" i="1"/>
  <c r="G1562" i="1"/>
  <c r="H1562" i="1"/>
  <c r="G309" i="1"/>
  <c r="G520" i="1"/>
  <c r="H1546" i="1"/>
  <c r="J1546" i="1"/>
  <c r="G1546" i="1"/>
  <c r="G1548" i="1"/>
  <c r="H1548" i="1"/>
  <c r="I1551" i="1"/>
  <c r="G1552" i="1"/>
  <c r="I1552" i="1" s="1"/>
  <c r="H1552" i="1"/>
  <c r="I1559" i="1"/>
  <c r="H1560" i="1"/>
  <c r="G1560" i="1"/>
  <c r="J1565" i="1"/>
  <c r="J1569" i="1"/>
  <c r="G1573" i="1"/>
  <c r="I1573" i="1" s="1"/>
  <c r="H1573" i="1"/>
  <c r="I1576" i="1"/>
  <c r="J1580" i="1"/>
  <c r="H1589" i="1"/>
  <c r="G1589" i="1"/>
  <c r="H1615" i="1"/>
  <c r="G1615" i="1"/>
  <c r="G1620" i="1"/>
  <c r="H1620" i="1"/>
  <c r="F237" i="4"/>
  <c r="D230" i="4"/>
  <c r="C233" i="1"/>
  <c r="F246" i="4"/>
  <c r="C242" i="1"/>
  <c r="E262" i="4"/>
  <c r="D258" i="1" s="1"/>
  <c r="D259" i="1"/>
  <c r="C402" i="1"/>
  <c r="F407" i="4"/>
  <c r="D406" i="4"/>
  <c r="D425" i="1"/>
  <c r="D565" i="1"/>
  <c r="E535" i="4"/>
  <c r="H1550" i="1"/>
  <c r="G1550" i="1"/>
  <c r="G1604" i="1"/>
  <c r="H1604" i="1"/>
  <c r="C190" i="1"/>
  <c r="F194" i="4"/>
  <c r="E321" i="4"/>
  <c r="D316" i="1" s="1"/>
  <c r="D317" i="1"/>
  <c r="H1544" i="1"/>
  <c r="G1544" i="1"/>
  <c r="J1544" i="1"/>
  <c r="I1566" i="1"/>
  <c r="H1567" i="1"/>
  <c r="G1567" i="1"/>
  <c r="I1570" i="1"/>
  <c r="H1578" i="1"/>
  <c r="G1578" i="1"/>
  <c r="I1578" i="1" s="1"/>
  <c r="I1581" i="1"/>
  <c r="H1585" i="1"/>
  <c r="G1585" i="1"/>
  <c r="G1601" i="1"/>
  <c r="H1601" i="1"/>
  <c r="G1610" i="1"/>
  <c r="H1610" i="1"/>
  <c r="F134" i="4"/>
  <c r="C130" i="1"/>
  <c r="E202" i="4"/>
  <c r="D198" i="1" s="1"/>
  <c r="D199" i="1"/>
  <c r="E230" i="4"/>
  <c r="D226" i="1" s="1"/>
  <c r="F398" i="4"/>
  <c r="C393" i="1"/>
  <c r="F401" i="4"/>
  <c r="C396" i="1"/>
  <c r="F83" i="4"/>
  <c r="E82" i="4"/>
  <c r="D78" i="1" s="1"/>
  <c r="C1087" i="1"/>
  <c r="C1538" i="1"/>
  <c r="C1539" i="1"/>
  <c r="J1549" i="1"/>
  <c r="J1551" i="1"/>
  <c r="J1553" i="1"/>
  <c r="J1557" i="1"/>
  <c r="J1559" i="1"/>
  <c r="J1561" i="1"/>
  <c r="J1564" i="1"/>
  <c r="J1566" i="1"/>
  <c r="J1568" i="1"/>
  <c r="J1570" i="1"/>
  <c r="J1574" i="1"/>
  <c r="J1576" i="1"/>
  <c r="J1579" i="1"/>
  <c r="J1581" i="1"/>
  <c r="G1584" i="1"/>
  <c r="G1588" i="1"/>
  <c r="G1592" i="1"/>
  <c r="G1596" i="1"/>
  <c r="G1600" i="1"/>
  <c r="G1624" i="1"/>
  <c r="G1627" i="1"/>
  <c r="H1630" i="1"/>
  <c r="G1632" i="1"/>
  <c r="G1635" i="1"/>
  <c r="H1638" i="1"/>
  <c r="G1640" i="1"/>
  <c r="G1643" i="1"/>
  <c r="H1646" i="1"/>
  <c r="G1648" i="1"/>
  <c r="G1651" i="1"/>
  <c r="H1654" i="1"/>
  <c r="G1656" i="1"/>
  <c r="G1659" i="1"/>
  <c r="H1662" i="1"/>
  <c r="G1664" i="1"/>
  <c r="G1667" i="1"/>
  <c r="H1670" i="1"/>
  <c r="G1672" i="1"/>
  <c r="G1675" i="1"/>
  <c r="H1678" i="1"/>
  <c r="G1680" i="1"/>
  <c r="G1683" i="1"/>
  <c r="H1686" i="1"/>
  <c r="F202" i="4"/>
  <c r="F222" i="4"/>
  <c r="D221" i="4"/>
  <c r="F262" i="4"/>
  <c r="F374" i="4"/>
  <c r="D373" i="4"/>
  <c r="F379" i="4"/>
  <c r="F492" i="4"/>
  <c r="D491" i="4"/>
  <c r="E522" i="4"/>
  <c r="D516" i="1"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H310" i="9"/>
  <c r="G211" i="9"/>
  <c r="E211" i="9" s="1"/>
  <c r="B211" i="9" s="1"/>
  <c r="G210" i="9"/>
  <c r="E210" i="9" s="1"/>
  <c r="B210" i="9" s="1"/>
  <c r="G209" i="9"/>
  <c r="E209" i="9" s="1"/>
  <c r="B209" i="9" s="1"/>
  <c r="G208" i="9"/>
  <c r="E208" i="9" s="1"/>
  <c r="B208" i="9" s="1"/>
  <c r="L207" i="9"/>
  <c r="F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207" i="9"/>
  <c r="E207" i="9" s="1"/>
  <c r="B207" i="9" s="1"/>
  <c r="G201" i="9"/>
  <c r="E201" i="9" s="1"/>
  <c r="B201" i="9" s="1"/>
  <c r="G193" i="9"/>
  <c r="E193" i="9" s="1"/>
  <c r="B193" i="9" s="1"/>
  <c r="G185" i="9"/>
  <c r="E185" i="9" s="1"/>
  <c r="B185" i="9" s="1"/>
  <c r="G180" i="9"/>
  <c r="E180" i="9" s="1"/>
  <c r="B180" i="9" s="1"/>
  <c r="G203" i="9"/>
  <c r="E203" i="9" s="1"/>
  <c r="B203" i="9" s="1"/>
  <c r="G195" i="9"/>
  <c r="E195" i="9" s="1"/>
  <c r="B195" i="9" s="1"/>
  <c r="G187" i="9"/>
  <c r="E187" i="9" s="1"/>
  <c r="B187" i="9" s="1"/>
  <c r="G205" i="9"/>
  <c r="E205" i="9" s="1"/>
  <c r="B205" i="9" s="1"/>
  <c r="G189" i="9"/>
  <c r="E189" i="9" s="1"/>
  <c r="B189" i="9" s="1"/>
  <c r="G197" i="9"/>
  <c r="E197" i="9" s="1"/>
  <c r="B197" i="9" s="1"/>
  <c r="G183" i="9"/>
  <c r="E183" i="9" s="1"/>
  <c r="B183" i="9" s="1"/>
  <c r="G191" i="9"/>
  <c r="E191" i="9" s="1"/>
  <c r="B191" i="9" s="1"/>
  <c r="I22" i="3"/>
  <c r="D125" i="4"/>
  <c r="F126" i="4"/>
  <c r="F355" i="4"/>
  <c r="D354" i="4"/>
  <c r="D647" i="4"/>
  <c r="F426" i="4"/>
  <c r="D648" i="4"/>
  <c r="H336" i="9"/>
  <c r="E177" i="5"/>
  <c r="D38" i="7"/>
  <c r="H35" i="3"/>
  <c r="C19" i="1"/>
  <c r="C116" i="1"/>
  <c r="C122" i="1"/>
  <c r="C131" i="1"/>
  <c r="C341" i="1"/>
  <c r="C344" i="1"/>
  <c r="C350" i="1"/>
  <c r="C353" i="1"/>
  <c r="C421" i="1"/>
  <c r="C516" i="1"/>
  <c r="C536" i="1"/>
  <c r="C539" i="1"/>
  <c r="C556" i="1"/>
  <c r="D40" i="1"/>
  <c r="D60" i="1"/>
  <c r="D79" i="1"/>
  <c r="D103" i="1"/>
  <c r="D426" i="1"/>
  <c r="D461" i="1"/>
  <c r="D1093" i="1"/>
  <c r="D1125" i="1"/>
  <c r="D1182" i="1"/>
  <c r="D1185" i="1"/>
  <c r="D1223" i="1"/>
  <c r="D1435" i="1"/>
  <c r="D1510" i="1"/>
  <c r="D1511" i="1"/>
  <c r="C1577" i="1"/>
  <c r="G1603" i="1"/>
  <c r="H1606" i="1"/>
  <c r="G1611" i="1"/>
  <c r="H1614" i="1"/>
  <c r="G1619" i="1"/>
  <c r="H32" i="3"/>
  <c r="D7" i="4"/>
  <c r="D106" i="4"/>
  <c r="D164" i="4"/>
  <c r="F322" i="4"/>
  <c r="D321" i="4"/>
  <c r="F537" i="4"/>
  <c r="D536" i="4"/>
  <c r="F211" i="5"/>
  <c r="D203" i="5"/>
  <c r="I26" i="3"/>
  <c r="E141" i="6"/>
  <c r="F90" i="6"/>
  <c r="D89" i="6"/>
  <c r="E5" i="7"/>
  <c r="G181" i="9"/>
  <c r="E181" i="9" s="1"/>
  <c r="B181" i="9" s="1"/>
  <c r="G199" i="9"/>
  <c r="E199" i="9" s="1"/>
  <c r="B199" i="9" s="1"/>
  <c r="D49" i="4"/>
  <c r="F50" i="4"/>
  <c r="F310" i="4"/>
  <c r="E309" i="4"/>
  <c r="F366" i="4"/>
  <c r="D361" i="4"/>
  <c r="E648" i="4"/>
  <c r="D642" i="1" s="1"/>
  <c r="F432" i="4"/>
  <c r="D431" i="4"/>
  <c r="F467" i="4"/>
  <c r="D466" i="4"/>
  <c r="F585" i="4"/>
  <c r="D584" i="4"/>
  <c r="F13" i="5"/>
  <c r="D12" i="5"/>
  <c r="D178" i="5"/>
  <c r="F181" i="5"/>
  <c r="E151" i="9"/>
  <c r="B151" i="9" s="1"/>
  <c r="F91" i="4"/>
  <c r="E373" i="4"/>
  <c r="F120" i="5"/>
  <c r="D119" i="5"/>
  <c r="F115" i="6"/>
  <c r="D114" i="6"/>
  <c r="D597" i="4"/>
  <c r="F252" i="5"/>
  <c r="D251" i="5"/>
  <c r="E7" i="5"/>
  <c r="F71" i="5"/>
  <c r="D70" i="5"/>
  <c r="G337" i="9"/>
  <c r="E337" i="9" s="1"/>
  <c r="B337" i="9" s="1"/>
  <c r="F197" i="5"/>
  <c r="F220" i="5"/>
  <c r="D219" i="5"/>
  <c r="E251" i="5"/>
  <c r="F256" i="5"/>
  <c r="D255" i="5"/>
  <c r="F6" i="6"/>
  <c r="D5" i="6"/>
  <c r="D6" i="8"/>
  <c r="F265" i="9"/>
  <c r="B265" i="9" s="1"/>
  <c r="B271" i="9"/>
  <c r="E322" i="9"/>
  <c r="B322" i="9" s="1"/>
  <c r="B328" i="9"/>
  <c r="B296" i="9"/>
  <c r="B160" i="9"/>
  <c r="B164" i="9"/>
  <c r="B168" i="9"/>
  <c r="B172" i="9"/>
  <c r="B340" i="9"/>
  <c r="E314" i="9"/>
  <c r="B314" i="9" s="1"/>
  <c r="H316" i="9"/>
  <c r="E316" i="9" s="1"/>
  <c r="B316" i="9" s="1"/>
  <c r="H315" i="9"/>
  <c r="B136" i="9"/>
  <c r="B140" i="9"/>
  <c r="B144" i="9"/>
  <c r="B148" i="9"/>
  <c r="B152" i="9"/>
  <c r="E159" i="9"/>
  <c r="B159" i="9" s="1"/>
  <c r="E163" i="9"/>
  <c r="B163" i="9" s="1"/>
  <c r="E167" i="9"/>
  <c r="B167" i="9" s="1"/>
  <c r="E171" i="9"/>
  <c r="B171" i="9" s="1"/>
  <c r="F277" i="9"/>
  <c r="B277" i="9" s="1"/>
  <c r="B283" i="9"/>
  <c r="G315" i="9"/>
  <c r="E315" i="9" s="1"/>
  <c r="B315" i="9" s="1"/>
  <c r="F298" i="9"/>
  <c r="B307" i="9"/>
  <c r="F229" i="9"/>
  <c r="B229" i="9" s="1"/>
  <c r="B235" i="9"/>
  <c r="B236" i="9"/>
  <c r="F241" i="9"/>
  <c r="B241" i="9" s="1"/>
  <c r="B247" i="9"/>
  <c r="F257" i="9"/>
  <c r="B257" i="9" s="1"/>
  <c r="F269" i="9"/>
  <c r="B269" i="9" s="1"/>
  <c r="B275" i="9"/>
  <c r="B276" i="9"/>
  <c r="F281" i="9"/>
  <c r="B281" i="9" s="1"/>
  <c r="B287" i="9"/>
  <c r="B288" i="9"/>
  <c r="E326" i="9"/>
  <c r="B326" i="9" s="1"/>
  <c r="H1681" i="1" l="1"/>
  <c r="G1681" i="1"/>
  <c r="C1622" i="1"/>
  <c r="I39" i="3"/>
  <c r="H1602" i="1"/>
  <c r="G1602" i="1"/>
  <c r="H496" i="1"/>
  <c r="G496" i="1"/>
  <c r="H422" i="1"/>
  <c r="G422" i="1"/>
  <c r="H161" i="1"/>
  <c r="E152" i="4"/>
  <c r="E299" i="4" s="1"/>
  <c r="E300" i="4" s="1"/>
  <c r="D296" i="1" s="1"/>
  <c r="G24" i="9"/>
  <c r="E24" i="9" s="1"/>
  <c r="B24" i="9" s="1"/>
  <c r="D149" i="1"/>
  <c r="F153" i="4"/>
  <c r="F82" i="4"/>
  <c r="E6" i="4"/>
  <c r="D2" i="1" s="1"/>
  <c r="G339" i="9"/>
  <c r="E339" i="9" s="1"/>
  <c r="B339" i="9" s="1"/>
  <c r="F219" i="5"/>
  <c r="C1223" i="1"/>
  <c r="F251" i="5"/>
  <c r="H24" i="3"/>
  <c r="C1255" i="1"/>
  <c r="G336" i="9"/>
  <c r="E336" i="9" s="1"/>
  <c r="B336" i="9" s="1"/>
  <c r="D177" i="5"/>
  <c r="C1182" i="1"/>
  <c r="F178" i="5"/>
  <c r="E308" i="4"/>
  <c r="D304" i="1"/>
  <c r="G304" i="1" s="1"/>
  <c r="I32" i="3"/>
  <c r="D1538" i="1"/>
  <c r="D148" i="1"/>
  <c r="H1435" i="1"/>
  <c r="G1435" i="1"/>
  <c r="H1125" i="1"/>
  <c r="G1125" i="1"/>
  <c r="H103" i="1"/>
  <c r="G103" i="1"/>
  <c r="H516" i="1"/>
  <c r="G516" i="1"/>
  <c r="H344" i="1"/>
  <c r="G344" i="1"/>
  <c r="H116" i="1"/>
  <c r="G116" i="1"/>
  <c r="C1571" i="1"/>
  <c r="H34" i="3"/>
  <c r="E179" i="9"/>
  <c r="B179" i="9" s="1"/>
  <c r="H1539" i="1"/>
  <c r="G1539" i="1"/>
  <c r="H78" i="1"/>
  <c r="G78" i="1"/>
  <c r="H393" i="1"/>
  <c r="G393" i="1"/>
  <c r="H198" i="1"/>
  <c r="G198" i="1"/>
  <c r="H317" i="1"/>
  <c r="G317" i="1"/>
  <c r="D529" i="1"/>
  <c r="F406" i="4"/>
  <c r="C401" i="1"/>
  <c r="H258" i="1"/>
  <c r="G258" i="1"/>
  <c r="C226" i="1"/>
  <c r="F230" i="4"/>
  <c r="I1562" i="1"/>
  <c r="H304" i="1"/>
  <c r="H270" i="1"/>
  <c r="G270" i="1"/>
  <c r="I1558" i="1"/>
  <c r="D69" i="5"/>
  <c r="F70" i="5"/>
  <c r="C1075" i="1"/>
  <c r="F255" i="5"/>
  <c r="C1259" i="1"/>
  <c r="F119" i="5"/>
  <c r="C1124" i="1"/>
  <c r="F12" i="5"/>
  <c r="D7" i="5"/>
  <c r="C1017" i="1"/>
  <c r="F466" i="4"/>
  <c r="C460" i="1"/>
  <c r="F89" i="6"/>
  <c r="C1485" i="1"/>
  <c r="G338" i="9"/>
  <c r="E338" i="9" s="1"/>
  <c r="B338" i="9" s="1"/>
  <c r="F203" i="5"/>
  <c r="C1207" i="1"/>
  <c r="F321" i="4"/>
  <c r="C316" i="1"/>
  <c r="F106" i="4"/>
  <c r="C102" i="1"/>
  <c r="G1577" i="1"/>
  <c r="H1577" i="1"/>
  <c r="H1093" i="1"/>
  <c r="G1093" i="1"/>
  <c r="H79" i="1"/>
  <c r="G79" i="1"/>
  <c r="H556" i="1"/>
  <c r="G556" i="1"/>
  <c r="H421" i="1"/>
  <c r="G421" i="1"/>
  <c r="H341" i="1"/>
  <c r="G341" i="1"/>
  <c r="H19" i="1"/>
  <c r="G19" i="1"/>
  <c r="E176" i="5"/>
  <c r="D1180" i="1" s="1"/>
  <c r="D1181" i="1"/>
  <c r="I23" i="3"/>
  <c r="F647" i="4"/>
  <c r="C641" i="1"/>
  <c r="C121" i="1"/>
  <c r="F125" i="4"/>
  <c r="F228" i="9"/>
  <c r="E310" i="9"/>
  <c r="B310" i="9" s="1"/>
  <c r="F221" i="4"/>
  <c r="C217" i="1"/>
  <c r="H1538" i="1"/>
  <c r="G1538" i="1"/>
  <c r="H130" i="1"/>
  <c r="G130" i="1"/>
  <c r="H242" i="1"/>
  <c r="G242" i="1"/>
  <c r="I1548" i="1"/>
  <c r="I1554" i="1"/>
  <c r="H407" i="1"/>
  <c r="G407" i="1"/>
  <c r="D308" i="4"/>
  <c r="I1580" i="1"/>
  <c r="H565" i="1"/>
  <c r="G565" i="1"/>
  <c r="I1542" i="1"/>
  <c r="D44" i="8"/>
  <c r="G342" i="9" s="1"/>
  <c r="E342" i="9" s="1"/>
  <c r="C1583" i="1"/>
  <c r="E6" i="5"/>
  <c r="D1012" i="1"/>
  <c r="I21" i="3"/>
  <c r="C591" i="1"/>
  <c r="F597" i="4"/>
  <c r="C356" i="1"/>
  <c r="F361" i="4"/>
  <c r="D360" i="4"/>
  <c r="C3" i="1"/>
  <c r="F7" i="4"/>
  <c r="D6" i="4"/>
  <c r="H1511" i="1"/>
  <c r="G1511" i="1"/>
  <c r="H1185" i="1"/>
  <c r="G1185" i="1"/>
  <c r="H461" i="1"/>
  <c r="G461" i="1"/>
  <c r="H60" i="1"/>
  <c r="G60" i="1"/>
  <c r="H539" i="1"/>
  <c r="G539" i="1"/>
  <c r="H353" i="1"/>
  <c r="G353" i="1"/>
  <c r="H131" i="1"/>
  <c r="G131" i="1"/>
  <c r="F354" i="4"/>
  <c r="C349" i="1"/>
  <c r="E309" i="9"/>
  <c r="B309" i="9" s="1"/>
  <c r="C368" i="1"/>
  <c r="F373" i="4"/>
  <c r="H1087" i="1"/>
  <c r="G1087" i="1"/>
  <c r="H396" i="1"/>
  <c r="G396" i="1"/>
  <c r="I1567" i="1"/>
  <c r="I1544" i="1"/>
  <c r="I1550" i="1"/>
  <c r="H402" i="1"/>
  <c r="G402" i="1"/>
  <c r="I1560" i="1"/>
  <c r="I1546" i="1"/>
  <c r="H294" i="1"/>
  <c r="G294" i="1"/>
  <c r="F273" i="4"/>
  <c r="C269" i="1"/>
  <c r="I1565" i="1"/>
  <c r="F5" i="6"/>
  <c r="D141" i="6"/>
  <c r="G347" i="9"/>
  <c r="E347" i="9" s="1"/>
  <c r="H26" i="3"/>
  <c r="C1401" i="1"/>
  <c r="I24" i="3"/>
  <c r="D1255" i="1"/>
  <c r="F114" i="6"/>
  <c r="H29" i="3"/>
  <c r="C1510" i="1"/>
  <c r="D368" i="1"/>
  <c r="E360" i="4"/>
  <c r="C578" i="1"/>
  <c r="F584" i="4"/>
  <c r="F431" i="4"/>
  <c r="C425" i="1"/>
  <c r="D430" i="4"/>
  <c r="F49" i="4"/>
  <c r="C45" i="1"/>
  <c r="I30" i="3"/>
  <c r="D1537" i="1"/>
  <c r="D535" i="4"/>
  <c r="F536" i="4"/>
  <c r="C530" i="1"/>
  <c r="F164" i="4"/>
  <c r="D152" i="4"/>
  <c r="C160" i="1"/>
  <c r="H426" i="1"/>
  <c r="G426" i="1"/>
  <c r="H40" i="1"/>
  <c r="G40" i="1"/>
  <c r="H536" i="1"/>
  <c r="G536" i="1"/>
  <c r="H350" i="1"/>
  <c r="G350" i="1"/>
  <c r="H122" i="1"/>
  <c r="G122" i="1"/>
  <c r="F648" i="4"/>
  <c r="C642" i="1"/>
  <c r="F491" i="4"/>
  <c r="C485" i="1"/>
  <c r="G345" i="9"/>
  <c r="E345" i="9" s="1"/>
  <c r="H199" i="1"/>
  <c r="G199" i="1"/>
  <c r="H190" i="1"/>
  <c r="G190" i="1"/>
  <c r="E430" i="4"/>
  <c r="H259" i="1"/>
  <c r="G259" i="1"/>
  <c r="H233" i="1"/>
  <c r="G233" i="1"/>
  <c r="H1431" i="1"/>
  <c r="G1431" i="1"/>
  <c r="F309" i="4"/>
  <c r="G1622" i="1" l="1"/>
  <c r="H1622" i="1"/>
  <c r="I17" i="3"/>
  <c r="H149" i="1"/>
  <c r="G149" i="1"/>
  <c r="I16" i="3"/>
  <c r="E422" i="4"/>
  <c r="E643" i="4" s="1"/>
  <c r="H530" i="1"/>
  <c r="G530" i="1"/>
  <c r="H425" i="1"/>
  <c r="G425" i="1"/>
  <c r="E418" i="4"/>
  <c r="D413" i="1" s="1"/>
  <c r="D355" i="1"/>
  <c r="H356" i="1"/>
  <c r="G356" i="1"/>
  <c r="B342" i="9"/>
  <c r="H217" i="1"/>
  <c r="G217" i="1"/>
  <c r="H1485" i="1"/>
  <c r="G1485" i="1"/>
  <c r="H1017" i="1"/>
  <c r="G1017" i="1"/>
  <c r="H401" i="1"/>
  <c r="G401" i="1"/>
  <c r="G1571" i="1"/>
  <c r="H1571" i="1"/>
  <c r="H1255" i="1"/>
  <c r="G1255" i="1"/>
  <c r="H642" i="1"/>
  <c r="G642" i="1"/>
  <c r="H160" i="1"/>
  <c r="G160" i="1"/>
  <c r="H45" i="1"/>
  <c r="G45" i="1"/>
  <c r="E346" i="9"/>
  <c r="B347" i="9"/>
  <c r="H269" i="1"/>
  <c r="G269" i="1"/>
  <c r="H368" i="1"/>
  <c r="G368" i="1"/>
  <c r="H3" i="1"/>
  <c r="G3" i="1"/>
  <c r="H299" i="9"/>
  <c r="D1011" i="1"/>
  <c r="F308" i="4"/>
  <c r="C303" i="1"/>
  <c r="D417" i="4"/>
  <c r="H121" i="1"/>
  <c r="G121" i="1"/>
  <c r="H102" i="1"/>
  <c r="G102" i="1"/>
  <c r="H1207" i="1"/>
  <c r="G1207" i="1"/>
  <c r="F7" i="5"/>
  <c r="D6" i="5"/>
  <c r="H21" i="3"/>
  <c r="C1012" i="1"/>
  <c r="H1259" i="1"/>
  <c r="G1259" i="1"/>
  <c r="H22" i="3"/>
  <c r="C1074" i="1"/>
  <c r="F69" i="5"/>
  <c r="H226" i="1"/>
  <c r="G226" i="1"/>
  <c r="H1182" i="1"/>
  <c r="G1182" i="1"/>
  <c r="D299" i="4"/>
  <c r="H17" i="3"/>
  <c r="C148" i="1"/>
  <c r="F152" i="4"/>
  <c r="D640" i="4"/>
  <c r="C529" i="1"/>
  <c r="F535" i="4"/>
  <c r="H1510" i="1"/>
  <c r="G1510" i="1"/>
  <c r="F141" i="6"/>
  <c r="H30" i="3"/>
  <c r="C1537" i="1"/>
  <c r="D418" i="4"/>
  <c r="F360" i="4"/>
  <c r="C355" i="1"/>
  <c r="H591" i="1"/>
  <c r="G591" i="1"/>
  <c r="G1583" i="1"/>
  <c r="H1583" i="1"/>
  <c r="H641" i="1"/>
  <c r="G641" i="1"/>
  <c r="H460" i="1"/>
  <c r="G460" i="1"/>
  <c r="E423" i="4"/>
  <c r="D295" i="1"/>
  <c r="E301" i="4"/>
  <c r="D297" i="1" s="1"/>
  <c r="F177" i="5"/>
  <c r="H23" i="3"/>
  <c r="C1181" i="1"/>
  <c r="D176" i="5"/>
  <c r="E639" i="4"/>
  <c r="D633" i="1" s="1"/>
  <c r="D424" i="1"/>
  <c r="B345" i="9"/>
  <c r="E344" i="9"/>
  <c r="I10" i="3" s="1"/>
  <c r="H485" i="1"/>
  <c r="G485" i="1"/>
  <c r="D639" i="4"/>
  <c r="C424" i="1"/>
  <c r="F430" i="4"/>
  <c r="H578" i="1"/>
  <c r="G578" i="1"/>
  <c r="H1401" i="1"/>
  <c r="G1401" i="1"/>
  <c r="H349" i="1"/>
  <c r="G349" i="1"/>
  <c r="D300" i="4"/>
  <c r="F6" i="4"/>
  <c r="H16" i="3"/>
  <c r="C2" i="1"/>
  <c r="D422" i="4"/>
  <c r="K1480" i="9"/>
  <c r="G343" i="9"/>
  <c r="E343" i="9" s="1"/>
  <c r="B343" i="9" s="1"/>
  <c r="I38" i="3"/>
  <c r="C1621" i="1"/>
  <c r="H19" i="9"/>
  <c r="E19" i="9" s="1"/>
  <c r="B19" i="9" s="1"/>
  <c r="B228" i="9"/>
  <c r="H316" i="1"/>
  <c r="G316" i="1"/>
  <c r="H1124" i="1"/>
  <c r="G1124" i="1"/>
  <c r="H1075" i="1"/>
  <c r="G1075" i="1"/>
  <c r="E640" i="4"/>
  <c r="D634" i="1" s="1"/>
  <c r="E417" i="4"/>
  <c r="D412" i="1" s="1"/>
  <c r="D303" i="1"/>
  <c r="H1223" i="1"/>
  <c r="G1223" i="1"/>
  <c r="D417" i="1" l="1"/>
  <c r="E424" i="4"/>
  <c r="D419" i="1" s="1"/>
  <c r="G1621" i="1"/>
  <c r="H1621" i="1"/>
  <c r="D643" i="4"/>
  <c r="F422" i="4"/>
  <c r="C417" i="1"/>
  <c r="H1537" i="1"/>
  <c r="G1537" i="1"/>
  <c r="H303" i="1"/>
  <c r="G303" i="1"/>
  <c r="H2" i="1"/>
  <c r="G2" i="1"/>
  <c r="H9" i="3"/>
  <c r="H424" i="1"/>
  <c r="G424" i="1"/>
  <c r="F176" i="5"/>
  <c r="C1180" i="1"/>
  <c r="H11" i="3"/>
  <c r="H355" i="1"/>
  <c r="G355" i="1"/>
  <c r="H148" i="1"/>
  <c r="G148" i="1"/>
  <c r="H1074" i="1"/>
  <c r="G1074" i="1"/>
  <c r="H1012" i="1"/>
  <c r="G1012" i="1"/>
  <c r="D637" i="1"/>
  <c r="C633" i="1"/>
  <c r="F639" i="4"/>
  <c r="H1181" i="1"/>
  <c r="G1181" i="1"/>
  <c r="H529" i="1"/>
  <c r="G529" i="1"/>
  <c r="C296" i="1"/>
  <c r="F300" i="4"/>
  <c r="E644" i="4"/>
  <c r="E645" i="4" s="1"/>
  <c r="E425" i="4"/>
  <c r="D420" i="1" s="1"/>
  <c r="D418" i="1"/>
  <c r="H20" i="9"/>
  <c r="C413" i="1"/>
  <c r="F418" i="4"/>
  <c r="F640" i="4"/>
  <c r="C634" i="1"/>
  <c r="D423" i="4"/>
  <c r="D424" i="4" s="1"/>
  <c r="D301" i="4"/>
  <c r="F299" i="4"/>
  <c r="C295" i="1"/>
  <c r="G306" i="9"/>
  <c r="E306" i="9" s="1"/>
  <c r="B306" i="9" s="1"/>
  <c r="G299" i="9"/>
  <c r="E299" i="9" s="1"/>
  <c r="C1011" i="1"/>
  <c r="F6" i="5"/>
  <c r="F417" i="4"/>
  <c r="C412" i="1"/>
  <c r="E341" i="9"/>
  <c r="C419" i="1" l="1"/>
  <c r="F424" i="4"/>
  <c r="D639" i="1"/>
  <c r="N3" i="9"/>
  <c r="I11" i="3"/>
  <c r="H8" i="3"/>
  <c r="H1011" i="1"/>
  <c r="G1011" i="1"/>
  <c r="H296" i="1"/>
  <c r="G296" i="1"/>
  <c r="B299" i="9"/>
  <c r="F643" i="4"/>
  <c r="D645" i="4"/>
  <c r="C637" i="1"/>
  <c r="H413" i="1"/>
  <c r="G413" i="1"/>
  <c r="D638" i="1"/>
  <c r="E646" i="4"/>
  <c r="K3" i="9"/>
  <c r="I9" i="3"/>
  <c r="H417" i="1"/>
  <c r="G417" i="1"/>
  <c r="H412" i="1"/>
  <c r="G412" i="1"/>
  <c r="F301" i="4"/>
  <c r="C297" i="1"/>
  <c r="D644" i="4"/>
  <c r="D425" i="4"/>
  <c r="C418" i="1"/>
  <c r="F423" i="4"/>
  <c r="G20" i="9"/>
  <c r="E20" i="9" s="1"/>
  <c r="B20" i="9" s="1"/>
  <c r="H633" i="1"/>
  <c r="G633" i="1"/>
  <c r="H1180" i="1"/>
  <c r="G1180" i="1"/>
  <c r="H295" i="1"/>
  <c r="G295" i="1"/>
  <c r="H634" i="1"/>
  <c r="G634" i="1"/>
  <c r="H418" i="1" l="1"/>
  <c r="G418" i="1"/>
  <c r="H297" i="1"/>
  <c r="G297" i="1"/>
  <c r="E650" i="4"/>
  <c r="D640" i="1"/>
  <c r="H637" i="1"/>
  <c r="G637" i="1"/>
  <c r="M3" i="9"/>
  <c r="E649" i="4"/>
  <c r="F425" i="4"/>
  <c r="C420" i="1"/>
  <c r="F645" i="4"/>
  <c r="D649" i="4"/>
  <c r="C639" i="1"/>
  <c r="C638" i="1"/>
  <c r="D646" i="4"/>
  <c r="F644" i="4"/>
  <c r="H419" i="1"/>
  <c r="G419" i="1"/>
  <c r="F649" i="4" l="1"/>
  <c r="H18" i="3"/>
  <c r="C643" i="1"/>
  <c r="H639" i="1"/>
  <c r="G639" i="1"/>
  <c r="D643" i="1"/>
  <c r="I18" i="3"/>
  <c r="F646" i="4"/>
  <c r="C640" i="1"/>
  <c r="D650" i="4"/>
  <c r="G297" i="9"/>
  <c r="E297" i="9" s="1"/>
  <c r="B297" i="9" s="1"/>
  <c r="H638" i="1"/>
  <c r="G638" i="1"/>
  <c r="H420" i="1"/>
  <c r="G420" i="1"/>
  <c r="G334" i="9"/>
  <c r="H334" i="9"/>
  <c r="I19" i="3"/>
  <c r="D644" i="1"/>
  <c r="E334" i="9" l="1"/>
  <c r="H643" i="1"/>
  <c r="G643" i="1"/>
  <c r="H640" i="1"/>
  <c r="G640" i="1"/>
  <c r="H7" i="3"/>
  <c r="F650" i="4"/>
  <c r="H19" i="3"/>
  <c r="C644" i="1"/>
  <c r="J3" i="9" l="1"/>
  <c r="H644" i="1"/>
  <c r="G644" i="1"/>
  <c r="B334" i="9"/>
  <c r="E298" i="9"/>
  <c r="I8" i="3" s="1"/>
  <c r="L293" i="9" l="1"/>
  <c r="F293" i="9" s="1"/>
  <c r="H295" i="9"/>
  <c r="G295" i="9"/>
  <c r="H18" i="9"/>
  <c r="G18" i="9"/>
  <c r="G21" i="9"/>
  <c r="H17" i="9"/>
  <c r="G17" i="9"/>
  <c r="G22" i="9"/>
  <c r="L15" i="9"/>
  <c r="M16" i="9"/>
  <c r="L16" i="9"/>
  <c r="J10" i="9"/>
  <c r="J5" i="9"/>
  <c r="H15" i="9"/>
  <c r="J12" i="9"/>
  <c r="K7" i="9"/>
  <c r="I8" i="9"/>
  <c r="I11" i="9"/>
  <c r="I6" i="9"/>
  <c r="I7" i="9"/>
  <c r="M15" i="9"/>
  <c r="H16" i="9"/>
  <c r="K11" i="9"/>
  <c r="I5" i="9"/>
  <c r="I12" i="9"/>
  <c r="J7" i="9"/>
  <c r="K9" i="9"/>
  <c r="J17" i="9"/>
  <c r="K13" i="9"/>
  <c r="G16" i="9"/>
  <c r="H21" i="9"/>
  <c r="I9" i="9"/>
  <c r="J11" i="9"/>
  <c r="K6" i="9"/>
  <c r="J6" i="9"/>
  <c r="K12" i="9"/>
  <c r="J13" i="9"/>
  <c r="I17" i="9"/>
  <c r="H22" i="9"/>
  <c r="I13" i="9"/>
  <c r="J8" i="9"/>
  <c r="K10" i="9"/>
  <c r="J9" i="9"/>
  <c r="K5" i="9"/>
  <c r="K8" i="9"/>
  <c r="G15" i="9"/>
  <c r="E15" i="9" l="1"/>
  <c r="E16" i="9"/>
  <c r="F16" i="9"/>
  <c r="B16" i="9" s="1"/>
  <c r="E295" i="9"/>
  <c r="E23" i="9" s="1"/>
  <c r="I7" i="3" s="1"/>
  <c r="E6" i="9"/>
  <c r="B6" i="9" s="1"/>
  <c r="E17" i="9"/>
  <c r="B17" i="9" s="1"/>
  <c r="E11" i="9"/>
  <c r="B11" i="9" s="1"/>
  <c r="E12" i="9"/>
  <c r="B12" i="9" s="1"/>
  <c r="E8" i="9"/>
  <c r="B8" i="9" s="1"/>
  <c r="F15" i="9"/>
  <c r="E21" i="9"/>
  <c r="B21" i="9" s="1"/>
  <c r="E13" i="9"/>
  <c r="B13" i="9" s="1"/>
  <c r="E9" i="9"/>
  <c r="B9" i="9" s="1"/>
  <c r="E5" i="9"/>
  <c r="E7" i="9"/>
  <c r="B7" i="9" s="1"/>
  <c r="E10" i="9"/>
  <c r="B10" i="9" s="1"/>
  <c r="E22" i="9"/>
  <c r="B22" i="9" s="1"/>
  <c r="E18" i="9"/>
  <c r="B18" i="9" s="1"/>
  <c r="B293" i="9"/>
  <c r="F23" i="9"/>
  <c r="F14" i="9" l="1"/>
  <c r="F3" i="9" s="1"/>
  <c r="B295" i="9"/>
  <c r="B15" i="9"/>
  <c r="E4" i="9"/>
  <c r="B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<sst xmlns="http://schemas.openxmlformats.org/spreadsheetml/2006/main" count="4719" uniqueCount="3652">
  <si>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</si>
  <si>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</si>
  <si>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</si>
  <si>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</si>
  <si>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</si>
  <si>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</si>
  <si>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</si>
  <si>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</si>
  <si>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</si>
  <si>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</si>
  <si>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</si>
  <si>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</si>
  <si>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</si>
  <si>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</si>
  <si>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</si>
  <si>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</si>
  <si>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</si>
  <si>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</si>
  <si>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</si>
  <si>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</si>
  <si>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</si>
  <si>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</si>
  <si>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</si>
  <si>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</si>
  <si>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</si>
  <si>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</si>
  <si>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</si>
  <si>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</si>
  <si>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</si>
  <si>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</si>
  <si>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</si>
  <si>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LEVANJSKA VAROŠ</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</si>
  <si>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</si>
  <si>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</si>
  <si>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</si>
  <si>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</si>
  <si>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</si>
  <si>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</si>
  <si>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</si>
  <si>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</si>
  <si>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</si>
  <si>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</si>
  <si>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</si>
  <si>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</si>
  <si>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</si>
  <si>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</si>
  <si>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</si>
  <si>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</si>
  <si>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</si>
  <si>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</si>
  <si>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</si>
  <si>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</si>
  <si>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</si>
  <si>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</si>
  <si>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</si>
  <si>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</si>
  <si>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36080 - OPĆINA LEVANJSKA VAROŠ</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</si>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</sst>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525724.33000000007</v>
      </c>
      <c r="D2" s="7">
        <f>'PR-RAS'!E6</f>
        <v>583711.79</v>
      </c>
      <c r="E2" s="7">
        <v>0</v>
      </c>
      <c r="F2" s="7">
        <v>0</v>
      </c>
      <c r="G2" s="8">
        <f t="shared" ref="G2:G274" si="0">(B2/1000)*(C2*1+D2*2)</f>
        <v>1693.1479100000001</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77615.069999999992</v>
      </c>
      <c r="D3" s="2">
        <f>'PR-RAS'!E7</f>
        <v>102086.62000000001</v>
      </c>
      <c r="E3" s="2">
        <v>0</v>
      </c>
      <c r="F3" s="2">
        <v>0</v>
      </c>
      <c r="G3" s="3">
        <f t="shared" si="0"/>
        <v>563.57662000000005</v>
      </c>
      <c r="H3" s="3">
        <f t="shared" si="1"/>
        <v>0.4499999999825377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69712.2</v>
      </c>
      <c r="D4" s="2">
        <f>'PR-RAS'!E8</f>
        <v>95862.3</v>
      </c>
      <c r="E4" s="2">
        <v>0</v>
      </c>
      <c r="F4" s="2">
        <v>0</v>
      </c>
      <c r="G4" s="3">
        <f t="shared" si="0"/>
        <v>784.31039999999996</v>
      </c>
      <c r="H4" s="3">
        <f t="shared" si="1"/>
        <v>0.5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69712.2</v>
      </c>
      <c r="D5" s="2">
        <f>'PR-RAS'!E9</f>
        <v>95862.3</v>
      </c>
      <c r="E5" s="2">
        <v>0</v>
      </c>
      <c r="F5" s="2">
        <v>0</v>
      </c>
      <c r="G5" s="3">
        <f t="shared" si="0"/>
        <v>1045.7472</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7902.87</v>
      </c>
      <c r="D19" s="2">
        <f>'PR-RAS'!E23</f>
        <v>6224.3200000000006</v>
      </c>
      <c r="E19" s="2">
        <v>0</v>
      </c>
      <c r="F19" s="2">
        <v>0</v>
      </c>
      <c r="G19" s="3">
        <f t="shared" si="0"/>
        <v>366.32718</v>
      </c>
      <c r="H19" s="3">
        <f t="shared" si="1"/>
        <v>0.4500000000007276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465.32</v>
      </c>
      <c r="D20" s="2">
        <f>'PR-RAS'!E24</f>
        <v>130.43</v>
      </c>
      <c r="E20" s="2">
        <v>0</v>
      </c>
      <c r="F20" s="2">
        <v>0</v>
      </c>
      <c r="G20" s="3">
        <f t="shared" si="0"/>
        <v>13.797420000000001</v>
      </c>
      <c r="H20" s="3">
        <f t="shared" si="1"/>
        <v>0.75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7437.55</v>
      </c>
      <c r="D23" s="2">
        <f>'PR-RAS'!E27</f>
        <v>6093.89</v>
      </c>
      <c r="E23" s="2">
        <v>0</v>
      </c>
      <c r="F23" s="2">
        <v>0</v>
      </c>
      <c r="G23" s="3">
        <f t="shared" si="0"/>
        <v>431.75726000000003</v>
      </c>
      <c r="H23" s="3">
        <f t="shared" si="1"/>
        <v>0.55999999999949068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376103.12</v>
      </c>
      <c r="D45" s="2">
        <f>'PR-RAS'!E49</f>
        <v>406787.21</v>
      </c>
      <c r="E45" s="2">
        <v>0</v>
      </c>
      <c r="F45" s="2">
        <v>0</v>
      </c>
      <c r="G45" s="3">
        <f t="shared" si="0"/>
        <v>52345.811759999997</v>
      </c>
      <c r="H45" s="3">
        <f t="shared" si="1"/>
        <v>0.33000000001629815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283483.12</v>
      </c>
      <c r="D54" s="2">
        <f>'PR-RAS'!E58</f>
        <v>94299.839999999997</v>
      </c>
      <c r="E54" s="2">
        <v>0</v>
      </c>
      <c r="F54" s="2">
        <v>0</v>
      </c>
      <c r="G54" s="3">
        <f t="shared" si="0"/>
        <v>25020.3884</v>
      </c>
      <c r="H54" s="3">
        <f t="shared" si="1"/>
        <v>0.27999999999883585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164560.04999999999</v>
      </c>
      <c r="D55" s="2">
        <f>'PR-RAS'!E59</f>
        <v>4299.84</v>
      </c>
      <c r="E55" s="2">
        <v>0</v>
      </c>
      <c r="F55" s="2">
        <v>0</v>
      </c>
      <c r="G55" s="3">
        <f t="shared" si="0"/>
        <v>9350.6254199999985</v>
      </c>
      <c r="H55" s="3">
        <f t="shared" si="1"/>
        <v>0.20999999998821295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118923.07</v>
      </c>
      <c r="D56" s="2">
        <f>'PR-RAS'!E60</f>
        <v>90000</v>
      </c>
      <c r="E56" s="2">
        <v>0</v>
      </c>
      <c r="F56" s="2">
        <v>0</v>
      </c>
      <c r="G56" s="3">
        <f t="shared" si="0"/>
        <v>16440.76885</v>
      </c>
      <c r="H56" s="3">
        <f t="shared" si="1"/>
        <v>7.0000000006984919E-2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3520</v>
      </c>
      <c r="D57" s="2">
        <f>'PR-RAS'!E61</f>
        <v>7020.3</v>
      </c>
      <c r="E57" s="2">
        <v>0</v>
      </c>
      <c r="F57" s="2">
        <v>0</v>
      </c>
      <c r="G57" s="3">
        <f t="shared" si="0"/>
        <v>983.39359999999999</v>
      </c>
      <c r="H57" s="3">
        <f t="shared" si="1"/>
        <v>0.3000000000001819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3520</v>
      </c>
      <c r="D58" s="2">
        <f>'PR-RAS'!E62</f>
        <v>7020.3</v>
      </c>
      <c r="E58" s="2">
        <v>0</v>
      </c>
      <c r="F58" s="2">
        <v>0</v>
      </c>
      <c r="G58" s="3">
        <f t="shared" si="0"/>
        <v>1000.9541999999999</v>
      </c>
      <c r="H58" s="3">
        <f t="shared" si="1"/>
        <v>0.3000000000001819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171289.26</v>
      </c>
      <c r="E60" s="2">
        <v>0</v>
      </c>
      <c r="F60" s="2">
        <v>0</v>
      </c>
      <c r="G60" s="3">
        <f t="shared" si="0"/>
        <v>20212.132679999999</v>
      </c>
      <c r="H60" s="3">
        <f t="shared" si="1"/>
        <v>0.26000000000931323</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171289.26</v>
      </c>
      <c r="E63" s="2">
        <v>0</v>
      </c>
      <c r="F63" s="2">
        <v>0</v>
      </c>
      <c r="G63" s="3">
        <f>(B63/1000)*(C63*1+D63*2)</f>
        <v>21239.86824</v>
      </c>
      <c r="H63" s="3">
        <f>ABS(C63-ROUND(C63,0))+ABS(D63-ROUND(D63,0))</f>
        <v>0.26000000000931323</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89100</v>
      </c>
      <c r="D70" s="2">
        <f>'PR-RAS'!E74</f>
        <v>134177.81</v>
      </c>
      <c r="E70" s="2">
        <v>0</v>
      </c>
      <c r="F70" s="2">
        <v>0</v>
      </c>
      <c r="G70" s="3">
        <f t="shared" si="0"/>
        <v>24664.43778</v>
      </c>
      <c r="H70" s="3">
        <f t="shared" si="1"/>
        <v>0.19000000000232831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89100</v>
      </c>
      <c r="D71" s="2">
        <f>'PR-RAS'!E75</f>
        <v>134177.81</v>
      </c>
      <c r="E71" s="2">
        <v>0</v>
      </c>
      <c r="F71" s="2">
        <v>0</v>
      </c>
      <c r="G71" s="3">
        <f t="shared" si="0"/>
        <v>25021.893400000001</v>
      </c>
      <c r="H71" s="3">
        <f t="shared" si="1"/>
        <v>0.19000000000232831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23467.34</v>
      </c>
      <c r="D78" s="2">
        <f>'PR-RAS'!E82</f>
        <v>24993.5</v>
      </c>
      <c r="E78" s="2">
        <v>0</v>
      </c>
      <c r="F78" s="2">
        <v>0</v>
      </c>
      <c r="G78" s="3">
        <f t="shared" si="0"/>
        <v>5655.9841799999995</v>
      </c>
      <c r="H78" s="3">
        <f t="shared" si="1"/>
        <v>0.84000000000014552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10.57</v>
      </c>
      <c r="D79" s="2">
        <f>'PR-RAS'!E83</f>
        <v>3856.64</v>
      </c>
      <c r="E79" s="2">
        <v>0</v>
      </c>
      <c r="F79" s="2">
        <v>0</v>
      </c>
      <c r="G79" s="3">
        <f t="shared" si="0"/>
        <v>602.46029999999996</v>
      </c>
      <c r="H79" s="3">
        <f t="shared" si="1"/>
        <v>0.79000000000012705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10.57</v>
      </c>
      <c r="D81" s="2">
        <f>'PR-RAS'!E85</f>
        <v>8.75</v>
      </c>
      <c r="E81" s="2">
        <v>0</v>
      </c>
      <c r="F81" s="2">
        <v>0</v>
      </c>
      <c r="G81" s="3">
        <f t="shared" si="0"/>
        <v>2.2456</v>
      </c>
      <c r="H81" s="3">
        <f t="shared" si="1"/>
        <v>0.67999999999999972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3847.89</v>
      </c>
      <c r="E82" s="2">
        <v>0</v>
      </c>
      <c r="F82" s="2">
        <v>0</v>
      </c>
      <c r="G82" s="3">
        <f t="shared" si="0"/>
        <v>623.35817999999995</v>
      </c>
      <c r="H82" s="3">
        <f t="shared" si="1"/>
        <v>0.11000000000012733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23456.77</v>
      </c>
      <c r="D87" s="2">
        <f>'PR-RAS'!E91</f>
        <v>21136.86</v>
      </c>
      <c r="E87" s="2">
        <v>0</v>
      </c>
      <c r="F87" s="2">
        <v>0</v>
      </c>
      <c r="G87" s="3">
        <f t="shared" si="0"/>
        <v>5652.8221400000002</v>
      </c>
      <c r="H87" s="3">
        <f t="shared" si="1"/>
        <v>0.36999999999898137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23352.19</v>
      </c>
      <c r="D89" s="2">
        <f>'PR-RAS'!E93</f>
        <v>21116.959999999999</v>
      </c>
      <c r="E89" s="2">
        <v>0</v>
      </c>
      <c r="F89" s="2">
        <v>0</v>
      </c>
      <c r="G89" s="3">
        <f t="shared" si="0"/>
        <v>5771.5776799999994</v>
      </c>
      <c r="H89" s="3">
        <f t="shared" si="1"/>
        <v>0.22999999999956344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104.58</v>
      </c>
      <c r="D93" s="2">
        <f>'PR-RAS'!E97</f>
        <v>19.899999999999999</v>
      </c>
      <c r="E93" s="2">
        <v>0</v>
      </c>
      <c r="F93" s="2">
        <v>0</v>
      </c>
      <c r="G93" s="3">
        <f t="shared" si="0"/>
        <v>13.282959999999999</v>
      </c>
      <c r="H93" s="3">
        <f t="shared" si="1"/>
        <v>0.52000000000000313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48538.799999999996</v>
      </c>
      <c r="D102" s="2">
        <f>'PR-RAS'!E106</f>
        <v>49844.460000000006</v>
      </c>
      <c r="E102" s="2">
        <v>0</v>
      </c>
      <c r="F102" s="2">
        <v>0</v>
      </c>
      <c r="G102" s="3">
        <f t="shared" si="0"/>
        <v>14970.999720000002</v>
      </c>
      <c r="H102" s="3">
        <f t="shared" si="1"/>
        <v>0.66000000001076842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33730.479999999996</v>
      </c>
      <c r="D108" s="2">
        <f>'PR-RAS'!E112</f>
        <v>34036.090000000004</v>
      </c>
      <c r="E108" s="2">
        <v>0</v>
      </c>
      <c r="F108" s="2">
        <v>0</v>
      </c>
      <c r="G108" s="3">
        <f t="shared" si="0"/>
        <v>10892.884620000001</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33119.31</v>
      </c>
      <c r="D111" s="2">
        <f>'PR-RAS'!E115</f>
        <v>33345.550000000003</v>
      </c>
      <c r="E111" s="2">
        <v>0</v>
      </c>
      <c r="F111" s="2">
        <v>0</v>
      </c>
      <c r="G111" s="3">
        <f t="shared" si="0"/>
        <v>10979.1451</v>
      </c>
      <c r="H111" s="3">
        <f t="shared" si="1"/>
        <v>0.75999999999476131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611.16999999999996</v>
      </c>
      <c r="D113" s="2">
        <f>'PR-RAS'!E117</f>
        <v>690.54</v>
      </c>
      <c r="E113" s="2">
        <v>0</v>
      </c>
      <c r="F113" s="2">
        <v>0</v>
      </c>
      <c r="G113" s="3">
        <f t="shared" si="0"/>
        <v>223.13200000000001</v>
      </c>
      <c r="H113" s="3">
        <f t="shared" si="1"/>
        <v>0.62999999999999545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14808.32</v>
      </c>
      <c r="D116" s="2">
        <f>'PR-RAS'!E120</f>
        <v>15808.369999999999</v>
      </c>
      <c r="E116" s="2">
        <v>0</v>
      </c>
      <c r="F116" s="2">
        <v>0</v>
      </c>
      <c r="G116" s="3">
        <f t="shared" si="0"/>
        <v>5338.8819000000003</v>
      </c>
      <c r="H116" s="3">
        <f t="shared" si="1"/>
        <v>0.68999999999869033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997.98</v>
      </c>
      <c r="E117" s="2">
        <v>0</v>
      </c>
      <c r="F117" s="2">
        <v>0</v>
      </c>
      <c r="G117" s="3">
        <f t="shared" si="0"/>
        <v>231.53136000000001</v>
      </c>
      <c r="H117" s="3">
        <f t="shared" si="1"/>
        <v>1.999999999998181E-2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14808.32</v>
      </c>
      <c r="D118" s="2">
        <f>'PR-RAS'!E122</f>
        <v>14810.39</v>
      </c>
      <c r="E118" s="2">
        <v>0</v>
      </c>
      <c r="F118" s="2">
        <v>0</v>
      </c>
      <c r="G118" s="3">
        <f t="shared" si="0"/>
        <v>5198.2047000000002</v>
      </c>
      <c r="H118" s="3">
        <f t="shared" si="1"/>
        <v>0.70999999999912689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355768.79</v>
      </c>
      <c r="D148" s="2">
        <f>'PR-RAS'!E152</f>
        <v>463543.39000000007</v>
      </c>
      <c r="E148" s="2">
        <v>0</v>
      </c>
      <c r="F148" s="2">
        <v>0</v>
      </c>
      <c r="G148" s="3">
        <f t="shared" si="0"/>
        <v>188579.76879</v>
      </c>
      <c r="H148" s="3">
        <f t="shared" si="1"/>
        <v>0.60000000009313226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105360.67</v>
      </c>
      <c r="D149" s="2">
        <f>'PR-RAS'!E153</f>
        <v>187226.62</v>
      </c>
      <c r="E149" s="2">
        <v>0</v>
      </c>
      <c r="F149" s="2">
        <v>0</v>
      </c>
      <c r="G149" s="3">
        <f t="shared" si="0"/>
        <v>71012.458679999996</v>
      </c>
      <c r="H149" s="3">
        <f t="shared" si="1"/>
        <v>0.71000000000640284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89302.97</v>
      </c>
      <c r="D150" s="2">
        <f>'PR-RAS'!E154</f>
        <v>160709.51999999999</v>
      </c>
      <c r="E150" s="2">
        <v>0</v>
      </c>
      <c r="F150" s="2">
        <v>0</v>
      </c>
      <c r="G150" s="3">
        <f t="shared" si="0"/>
        <v>61197.579489999996</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89302.97</v>
      </c>
      <c r="D151" s="2">
        <f>'PR-RAS'!E155</f>
        <v>160709.51999999999</v>
      </c>
      <c r="E151" s="2">
        <v>0</v>
      </c>
      <c r="F151" s="2">
        <v>0</v>
      </c>
      <c r="G151" s="3">
        <f t="shared" si="0"/>
        <v>61608.301500000001</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1600</v>
      </c>
      <c r="D155" s="2">
        <f>'PR-RAS'!E159</f>
        <v>0</v>
      </c>
      <c r="E155" s="2">
        <v>0</v>
      </c>
      <c r="F155" s="2">
        <v>0</v>
      </c>
      <c r="G155" s="3">
        <f t="shared" si="0"/>
        <v>246.4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14457.7</v>
      </c>
      <c r="D156" s="2">
        <f>'PR-RAS'!E160</f>
        <v>26517.1</v>
      </c>
      <c r="E156" s="2">
        <v>0</v>
      </c>
      <c r="F156" s="2">
        <v>0</v>
      </c>
      <c r="G156" s="3">
        <f t="shared" si="0"/>
        <v>10461.244499999999</v>
      </c>
      <c r="H156" s="3">
        <f t="shared" si="1"/>
        <v>0.39999999999781721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14457.7</v>
      </c>
      <c r="D158" s="2">
        <f>'PR-RAS'!E162</f>
        <v>26517.1</v>
      </c>
      <c r="E158" s="2">
        <v>0</v>
      </c>
      <c r="F158" s="2">
        <v>0</v>
      </c>
      <c r="G158" s="3">
        <f t="shared" si="0"/>
        <v>10596.228299999999</v>
      </c>
      <c r="H158" s="3">
        <f t="shared" si="1"/>
        <v>0.39999999999781721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204594.56</v>
      </c>
      <c r="D160" s="2">
        <f>'PR-RAS'!E164</f>
        <v>217457.94000000003</v>
      </c>
      <c r="E160" s="2">
        <v>0</v>
      </c>
      <c r="F160" s="2">
        <v>0</v>
      </c>
      <c r="G160" s="3">
        <f t="shared" si="0"/>
        <v>101682.15996</v>
      </c>
      <c r="H160" s="3">
        <f t="shared" si="1"/>
        <v>0.49999999997089617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8641.11</v>
      </c>
      <c r="D161" s="2">
        <f>'PR-RAS'!E165</f>
        <v>11139.95</v>
      </c>
      <c r="E161" s="2">
        <v>0</v>
      </c>
      <c r="F161" s="2">
        <v>0</v>
      </c>
      <c r="G161" s="3">
        <f t="shared" si="0"/>
        <v>4947.3616000000002</v>
      </c>
      <c r="H161" s="3">
        <f t="shared" si="1"/>
        <v>0.15999999999985448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1368.5</v>
      </c>
      <c r="D162" s="2">
        <f>'PR-RAS'!E166</f>
        <v>1394</v>
      </c>
      <c r="E162" s="2">
        <v>0</v>
      </c>
      <c r="F162" s="2">
        <v>0</v>
      </c>
      <c r="G162" s="3">
        <f t="shared" si="0"/>
        <v>669.19650000000001</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2855.81</v>
      </c>
      <c r="D163" s="2">
        <f>'PR-RAS'!E167</f>
        <v>2425.4499999999998</v>
      </c>
      <c r="E163" s="2">
        <v>0</v>
      </c>
      <c r="F163" s="2">
        <v>0</v>
      </c>
      <c r="G163" s="3">
        <f t="shared" si="0"/>
        <v>1248.4870199999998</v>
      </c>
      <c r="H163" s="3">
        <f t="shared" si="1"/>
        <v>0.63999999999987267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4416.8</v>
      </c>
      <c r="D165" s="2">
        <f>'PR-RAS'!E169</f>
        <v>7320.5</v>
      </c>
      <c r="E165" s="2">
        <v>0</v>
      </c>
      <c r="F165" s="2">
        <v>0</v>
      </c>
      <c r="G165" s="3">
        <f t="shared" si="0"/>
        <v>3125.4792000000002</v>
      </c>
      <c r="H165" s="3">
        <f t="shared" si="1"/>
        <v>0.6999999999998181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12182.980000000001</v>
      </c>
      <c r="D166" s="2">
        <f>'PR-RAS'!E170</f>
        <v>15534.29</v>
      </c>
      <c r="E166" s="2">
        <v>0</v>
      </c>
      <c r="F166" s="2">
        <v>0</v>
      </c>
      <c r="G166" s="3">
        <f t="shared" si="0"/>
        <v>7136.5074000000013</v>
      </c>
      <c r="H166" s="3">
        <f t="shared" si="1"/>
        <v>0.30999999999949068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2984.63</v>
      </c>
      <c r="D167" s="2">
        <f>'PR-RAS'!E171</f>
        <v>5386.88</v>
      </c>
      <c r="E167" s="2">
        <v>0</v>
      </c>
      <c r="F167" s="2">
        <v>0</v>
      </c>
      <c r="G167" s="3">
        <f t="shared" si="0"/>
        <v>2283.8927400000002</v>
      </c>
      <c r="H167" s="3">
        <f t="shared" si="1"/>
        <v>0.48999999999978172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9107.27</v>
      </c>
      <c r="D169" s="2">
        <f>'PR-RAS'!E173</f>
        <v>9347.61</v>
      </c>
      <c r="E169" s="2">
        <v>0</v>
      </c>
      <c r="F169" s="2">
        <v>0</v>
      </c>
      <c r="G169" s="3">
        <f t="shared" si="0"/>
        <v>4670.8183200000003</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91.08</v>
      </c>
      <c r="D171" s="2">
        <f>'PR-RAS'!E175</f>
        <v>707.3</v>
      </c>
      <c r="E171" s="2">
        <v>0</v>
      </c>
      <c r="F171" s="2">
        <v>0</v>
      </c>
      <c r="G171" s="3">
        <f t="shared" si="0"/>
        <v>255.96559999999999</v>
      </c>
      <c r="H171" s="3">
        <f t="shared" si="1"/>
        <v>0.37999999999995282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92.5</v>
      </c>
      <c r="E173" s="2">
        <v>0</v>
      </c>
      <c r="F173" s="2">
        <v>0</v>
      </c>
      <c r="G173" s="3">
        <f t="shared" si="0"/>
        <v>31.819999999999997</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176623.51</v>
      </c>
      <c r="D174" s="2">
        <f>'PR-RAS'!E178</f>
        <v>169208.20000000004</v>
      </c>
      <c r="E174" s="2">
        <v>0</v>
      </c>
      <c r="F174" s="2">
        <v>0</v>
      </c>
      <c r="G174" s="3">
        <f t="shared" si="0"/>
        <v>89101.90443000001</v>
      </c>
      <c r="H174" s="3">
        <f t="shared" si="1"/>
        <v>0.69000000003143214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3772.55</v>
      </c>
      <c r="D175" s="2">
        <f>'PR-RAS'!E179</f>
        <v>2860.44</v>
      </c>
      <c r="E175" s="2">
        <v>0</v>
      </c>
      <c r="F175" s="2">
        <v>0</v>
      </c>
      <c r="G175" s="3">
        <f t="shared" si="0"/>
        <v>1651.85682</v>
      </c>
      <c r="H175" s="3">
        <f t="shared" si="1"/>
        <v>0.88999999999987267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95378.55</v>
      </c>
      <c r="D176" s="2">
        <f>'PR-RAS'!E180</f>
        <v>111709.22</v>
      </c>
      <c r="E176" s="2">
        <v>0</v>
      </c>
      <c r="F176" s="2">
        <v>0</v>
      </c>
      <c r="G176" s="3">
        <f t="shared" si="0"/>
        <v>55789.473249999995</v>
      </c>
      <c r="H176" s="3">
        <f t="shared" si="1"/>
        <v>0.66999999999825377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11629.3</v>
      </c>
      <c r="D177" s="2">
        <f>'PR-RAS'!E181</f>
        <v>5319.77</v>
      </c>
      <c r="E177" s="2">
        <v>0</v>
      </c>
      <c r="F177" s="2">
        <v>0</v>
      </c>
      <c r="G177" s="3">
        <f t="shared" si="0"/>
        <v>3919.3158399999998</v>
      </c>
      <c r="H177" s="3">
        <f t="shared" si="1"/>
        <v>0.52999999999883585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28349</v>
      </c>
      <c r="D178" s="2">
        <f>'PR-RAS'!E182</f>
        <v>13348.18</v>
      </c>
      <c r="E178" s="2">
        <v>0</v>
      </c>
      <c r="F178" s="2">
        <v>0</v>
      </c>
      <c r="G178" s="3">
        <f t="shared" si="0"/>
        <v>9743.0287200000002</v>
      </c>
      <c r="H178" s="3">
        <f t="shared" si="1"/>
        <v>0.18000000000029104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30665.71</v>
      </c>
      <c r="D181" s="2">
        <f>'PR-RAS'!E185</f>
        <v>28196.25</v>
      </c>
      <c r="E181" s="2">
        <v>0</v>
      </c>
      <c r="F181" s="2">
        <v>0</v>
      </c>
      <c r="G181" s="3">
        <f t="shared" si="0"/>
        <v>15670.477799999999</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5892.33</v>
      </c>
      <c r="D182" s="2">
        <f>'PR-RAS'!E186</f>
        <v>6711.92</v>
      </c>
      <c r="E182" s="2">
        <v>0</v>
      </c>
      <c r="F182" s="2">
        <v>0</v>
      </c>
      <c r="G182" s="3">
        <f t="shared" si="0"/>
        <v>3496.2267699999998</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936.07</v>
      </c>
      <c r="D183" s="2">
        <f>'PR-RAS'!E187</f>
        <v>1062.42</v>
      </c>
      <c r="E183" s="2">
        <v>0</v>
      </c>
      <c r="F183" s="2">
        <v>0</v>
      </c>
      <c r="G183" s="3">
        <f t="shared" si="0"/>
        <v>557.08562000000006</v>
      </c>
      <c r="H183" s="3">
        <f t="shared" si="1"/>
        <v>0.49000000000012278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7146.9599999999991</v>
      </c>
      <c r="D190" s="2">
        <f>'PR-RAS'!E194</f>
        <v>21575.5</v>
      </c>
      <c r="E190" s="2">
        <v>0</v>
      </c>
      <c r="F190" s="2">
        <v>0</v>
      </c>
      <c r="G190" s="3">
        <f t="shared" si="0"/>
        <v>9506.3144400000001</v>
      </c>
      <c r="H190" s="3">
        <f t="shared" si="1"/>
        <v>0.54000000000087311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14056.82</v>
      </c>
      <c r="E191" s="2">
        <v>0</v>
      </c>
      <c r="F191" s="2">
        <v>0</v>
      </c>
      <c r="G191" s="3">
        <f t="shared" si="0"/>
        <v>5341.5915999999997</v>
      </c>
      <c r="H191" s="3">
        <f t="shared" si="1"/>
        <v>0.18000000000029104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2442.4699999999998</v>
      </c>
      <c r="D193" s="2">
        <f>'PR-RAS'!E197</f>
        <v>157.04</v>
      </c>
      <c r="E193" s="2">
        <v>0</v>
      </c>
      <c r="F193" s="2">
        <v>0</v>
      </c>
      <c r="G193" s="3">
        <f t="shared" si="0"/>
        <v>529.25759999999991</v>
      </c>
      <c r="H193" s="3">
        <f t="shared" si="1"/>
        <v>0.50999999999979195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266.64</v>
      </c>
      <c r="D194" s="2">
        <f>'PR-RAS'!E198</f>
        <v>1066.56</v>
      </c>
      <c r="E194" s="2">
        <v>0</v>
      </c>
      <c r="F194" s="2">
        <v>0</v>
      </c>
      <c r="G194" s="3">
        <f t="shared" si="0"/>
        <v>463.15367999999995</v>
      </c>
      <c r="H194" s="3">
        <f t="shared" si="1"/>
        <v>0.80000000000006821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475.89</v>
      </c>
      <c r="D195" s="2">
        <f>'PR-RAS'!E199</f>
        <v>762.19</v>
      </c>
      <c r="E195" s="2">
        <v>0</v>
      </c>
      <c r="F195" s="2">
        <v>0</v>
      </c>
      <c r="G195" s="3">
        <f t="shared" si="0"/>
        <v>388.05238000000003</v>
      </c>
      <c r="H195" s="3">
        <f t="shared" si="1"/>
        <v>0.30000000000006821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3961.96</v>
      </c>
      <c r="D197" s="2">
        <f>'PR-RAS'!E201</f>
        <v>5532.89</v>
      </c>
      <c r="E197" s="2">
        <v>0</v>
      </c>
      <c r="F197" s="2">
        <v>0</v>
      </c>
      <c r="G197" s="3">
        <f t="shared" si="0"/>
        <v>2945.4370400000003</v>
      </c>
      <c r="H197" s="3">
        <f t="shared" si="1"/>
        <v>0.1499999999996362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10250.469999999999</v>
      </c>
      <c r="D198" s="2">
        <f>'PR-RAS'!E202</f>
        <v>15818.3</v>
      </c>
      <c r="E198" s="2">
        <v>0</v>
      </c>
      <c r="F198" s="2">
        <v>0</v>
      </c>
      <c r="G198" s="3">
        <f t="shared" si="0"/>
        <v>8251.7527900000005</v>
      </c>
      <c r="H198" s="3">
        <f t="shared" si="1"/>
        <v>0.76999999999861757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8681.0499999999993</v>
      </c>
      <c r="D204" s="2">
        <f>'PR-RAS'!E208</f>
        <v>13613.02</v>
      </c>
      <c r="E204" s="2">
        <v>0</v>
      </c>
      <c r="F204" s="2">
        <v>0</v>
      </c>
      <c r="G204" s="3">
        <f t="shared" si="0"/>
        <v>7289.1392699999997</v>
      </c>
      <c r="H204" s="3">
        <f t="shared" si="1"/>
        <v>6.9999999999708962E-2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8681.0499999999993</v>
      </c>
      <c r="D207" s="2">
        <f>'PR-RAS'!E211</f>
        <v>13613.02</v>
      </c>
      <c r="E207" s="2">
        <v>0</v>
      </c>
      <c r="F207" s="2">
        <v>0</v>
      </c>
      <c r="G207" s="3">
        <f t="shared" si="0"/>
        <v>7396.8605399999988</v>
      </c>
      <c r="H207" s="3">
        <f t="shared" si="1"/>
        <v>6.9999999999708962E-2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1569.42</v>
      </c>
      <c r="D212" s="2">
        <f>'PR-RAS'!E216</f>
        <v>2205.2799999999997</v>
      </c>
      <c r="E212" s="2">
        <v>0</v>
      </c>
      <c r="F212" s="2">
        <v>0</v>
      </c>
      <c r="G212" s="3">
        <f t="shared" si="0"/>
        <v>1261.7757799999999</v>
      </c>
      <c r="H212" s="3">
        <f t="shared" si="1"/>
        <v>0.6999999999998181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725.71</v>
      </c>
      <c r="D213" s="2">
        <f>'PR-RAS'!E217</f>
        <v>832.3</v>
      </c>
      <c r="E213" s="2">
        <v>0</v>
      </c>
      <c r="F213" s="2">
        <v>0</v>
      </c>
      <c r="G213" s="3">
        <f t="shared" si="0"/>
        <v>506.74571999999995</v>
      </c>
      <c r="H213" s="3">
        <f t="shared" si="1"/>
        <v>0.58999999999991815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843.71</v>
      </c>
      <c r="D216" s="2">
        <f>'PR-RAS'!E220</f>
        <v>1372.98</v>
      </c>
      <c r="E216" s="2">
        <v>0</v>
      </c>
      <c r="F216" s="2">
        <v>0</v>
      </c>
      <c r="G216" s="3">
        <f t="shared" si="0"/>
        <v>771.77904999999998</v>
      </c>
      <c r="H216" s="3">
        <f t="shared" si="1"/>
        <v>0.30999999999994543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1208.7</v>
      </c>
      <c r="D217" s="2">
        <f>'PR-RAS'!E221</f>
        <v>0</v>
      </c>
      <c r="E217" s="2">
        <v>0</v>
      </c>
      <c r="F217" s="2">
        <v>0</v>
      </c>
      <c r="G217" s="3">
        <f t="shared" si="0"/>
        <v>261.07920000000001</v>
      </c>
      <c r="H217" s="3">
        <f t="shared" si="1"/>
        <v>0.29999999999995453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1208.7</v>
      </c>
      <c r="D221" s="2">
        <f>'PR-RAS'!E225</f>
        <v>0</v>
      </c>
      <c r="E221" s="2">
        <v>0</v>
      </c>
      <c r="F221" s="2">
        <v>0</v>
      </c>
      <c r="G221" s="3">
        <f t="shared" si="0"/>
        <v>265.91399999999999</v>
      </c>
      <c r="H221" s="3">
        <f t="shared" si="1"/>
        <v>0.29999999999995453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1208.7</v>
      </c>
      <c r="D224" s="2">
        <f>'PR-RAS'!E228</f>
        <v>0</v>
      </c>
      <c r="E224" s="2">
        <v>0</v>
      </c>
      <c r="F224" s="2">
        <v>0</v>
      </c>
      <c r="G224" s="3">
        <f t="shared" si="0"/>
        <v>269.5401</v>
      </c>
      <c r="H224" s="3">
        <f t="shared" si="1"/>
        <v>0.29999999999995453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13972.490000000002</v>
      </c>
      <c r="D226" s="2">
        <f>'PR-RAS'!E230</f>
        <v>26411.439999999999</v>
      </c>
      <c r="E226" s="2">
        <v>0</v>
      </c>
      <c r="F226" s="2">
        <v>0</v>
      </c>
      <c r="G226" s="3">
        <f t="shared" si="0"/>
        <v>15028.95825</v>
      </c>
      <c r="H226" s="3">
        <f t="shared" si="1"/>
        <v>0.93000000000029104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8855.9500000000007</v>
      </c>
      <c r="D233" s="2">
        <f>'PR-RAS'!E237</f>
        <v>18783.439999999999</v>
      </c>
      <c r="E233" s="2">
        <v>0</v>
      </c>
      <c r="F233" s="2">
        <v>0</v>
      </c>
      <c r="G233" s="3">
        <f t="shared" si="0"/>
        <v>10770.096560000002</v>
      </c>
      <c r="H233" s="3">
        <f t="shared" si="1"/>
        <v>0.48999999999796273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8855.9500000000007</v>
      </c>
      <c r="D235" s="2">
        <f>'PR-RAS'!E239</f>
        <v>18783.439999999999</v>
      </c>
      <c r="E235" s="2">
        <v>0</v>
      </c>
      <c r="F235" s="2">
        <v>0</v>
      </c>
      <c r="G235" s="3">
        <f t="shared" si="0"/>
        <v>10862.942220000001</v>
      </c>
      <c r="H235" s="3">
        <f t="shared" si="1"/>
        <v>0.48999999999796273</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5116.54</v>
      </c>
      <c r="D242" s="2">
        <f>'PR-RAS'!E246</f>
        <v>7628</v>
      </c>
      <c r="E242" s="2">
        <v>0</v>
      </c>
      <c r="F242" s="2">
        <v>0</v>
      </c>
      <c r="G242" s="3">
        <f t="shared" si="0"/>
        <v>4909.7821400000003</v>
      </c>
      <c r="H242" s="3">
        <f t="shared" si="1"/>
        <v>0.46000000000003638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5116.54</v>
      </c>
      <c r="D243" s="2">
        <f>'PR-RAS'!E247</f>
        <v>7628</v>
      </c>
      <c r="E243" s="2">
        <v>0</v>
      </c>
      <c r="F243" s="2">
        <v>0</v>
      </c>
      <c r="G243" s="3">
        <f t="shared" si="0"/>
        <v>4930.1546799999996</v>
      </c>
      <c r="H243" s="3">
        <f t="shared" si="1"/>
        <v>0.46000000000003638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10819.900000000001</v>
      </c>
      <c r="D258" s="2">
        <f>'PR-RAS'!E262</f>
        <v>7876.52</v>
      </c>
      <c r="E258" s="2">
        <v>0</v>
      </c>
      <c r="F258" s="2">
        <v>0</v>
      </c>
      <c r="G258" s="3">
        <f t="shared" si="0"/>
        <v>6829.2455800000007</v>
      </c>
      <c r="H258" s="3">
        <f t="shared" si="1"/>
        <v>0.57999999999810825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10819.900000000001</v>
      </c>
      <c r="D265" s="2">
        <f>'PR-RAS'!E269</f>
        <v>7876.52</v>
      </c>
      <c r="E265" s="2">
        <v>0</v>
      </c>
      <c r="F265" s="2">
        <v>0</v>
      </c>
      <c r="G265" s="3">
        <f t="shared" si="0"/>
        <v>7015.2561600000008</v>
      </c>
      <c r="H265" s="3">
        <f t="shared" si="1"/>
        <v>0.57999999999810825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7749.6</v>
      </c>
      <c r="D266" s="2">
        <f>'PR-RAS'!E270</f>
        <v>5095.8100000000004</v>
      </c>
      <c r="E266" s="2">
        <v>0</v>
      </c>
      <c r="F266" s="2">
        <v>0</v>
      </c>
      <c r="G266" s="3">
        <f t="shared" si="0"/>
        <v>4754.4233000000004</v>
      </c>
      <c r="H266" s="3">
        <f t="shared" si="1"/>
        <v>0.58999999999923602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3070.3</v>
      </c>
      <c r="D267" s="2">
        <f>'PR-RAS'!E271</f>
        <v>2780.71</v>
      </c>
      <c r="E267" s="2">
        <v>0</v>
      </c>
      <c r="F267" s="2">
        <v>0</v>
      </c>
      <c r="G267" s="3">
        <f t="shared" si="0"/>
        <v>2296.0375200000003</v>
      </c>
      <c r="H267" s="3">
        <f t="shared" si="1"/>
        <v>0.59000000000014552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9562</v>
      </c>
      <c r="D269" s="2">
        <f>'PR-RAS'!E273</f>
        <v>8752.57</v>
      </c>
      <c r="E269" s="2">
        <v>0</v>
      </c>
      <c r="F269" s="2">
        <v>0</v>
      </c>
      <c r="G269" s="3">
        <f t="shared" si="0"/>
        <v>7253.99352</v>
      </c>
      <c r="H269" s="3">
        <f t="shared" si="1"/>
        <v>0.43000000000029104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9562</v>
      </c>
      <c r="D270" s="2">
        <f>'PR-RAS'!E274</f>
        <v>8752.57</v>
      </c>
      <c r="E270" s="2">
        <v>0</v>
      </c>
      <c r="F270" s="2">
        <v>0</v>
      </c>
      <c r="G270" s="3">
        <f t="shared" si="0"/>
        <v>7281.0606600000001</v>
      </c>
      <c r="H270" s="3">
        <f t="shared" si="1"/>
        <v>0.43000000000029104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9562</v>
      </c>
      <c r="D271" s="2">
        <f>'PR-RAS'!E275</f>
        <v>8752.57</v>
      </c>
      <c r="E271" s="2">
        <v>0</v>
      </c>
      <c r="F271" s="2">
        <v>0</v>
      </c>
      <c r="G271" s="3">
        <f t="shared" si="0"/>
        <v>7308.1278000000002</v>
      </c>
      <c r="H271" s="3">
        <f t="shared" si="1"/>
        <v>0.43000000000029104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355768.79</v>
      </c>
      <c r="D295" s="2">
        <f>'PR-RAS'!E299</f>
        <v>463543.39000000007</v>
      </c>
      <c r="E295" s="2">
        <v>0</v>
      </c>
      <c r="F295" s="2">
        <v>0</v>
      </c>
      <c r="G295" s="3">
        <f t="shared" si="12"/>
        <v>377159.53758</v>
      </c>
      <c r="H295" s="3">
        <f t="shared" si="13"/>
        <v>0.60000000009313226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169955.5400000001</v>
      </c>
      <c r="D296" s="2">
        <f>'PR-RAS'!E300</f>
        <v>120168.39999999997</v>
      </c>
      <c r="E296" s="2">
        <v>0</v>
      </c>
      <c r="F296" s="2">
        <v>0</v>
      </c>
      <c r="G296" s="3">
        <f t="shared" si="12"/>
        <v>121036.2403</v>
      </c>
      <c r="H296" s="3">
        <f t="shared" si="13"/>
        <v>0.85999999986961484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1037409.97</v>
      </c>
      <c r="D298" s="2">
        <f>'PR-RAS'!E302</f>
        <v>1022288.34</v>
      </c>
      <c r="E298" s="2">
        <v>0</v>
      </c>
      <c r="F298" s="2">
        <v>0</v>
      </c>
      <c r="G298" s="3">
        <f t="shared" si="12"/>
        <v>915350.03504999995</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25471.29</v>
      </c>
      <c r="D300" s="2">
        <f>'PR-RAS'!E304</f>
        <v>17159.240000000002</v>
      </c>
      <c r="E300" s="2">
        <v>0</v>
      </c>
      <c r="F300" s="2">
        <v>0</v>
      </c>
      <c r="G300" s="3">
        <f t="shared" si="12"/>
        <v>17877.141230000001</v>
      </c>
      <c r="H300" s="3">
        <f t="shared" si="13"/>
        <v>0.53000000000247383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12570.07</v>
      </c>
      <c r="D303" s="2">
        <f>'PR-RAS'!E308</f>
        <v>20835.68</v>
      </c>
      <c r="E303" s="2">
        <v>0</v>
      </c>
      <c r="F303" s="2">
        <v>0</v>
      </c>
      <c r="G303" s="3">
        <f t="shared" si="12"/>
        <v>16380.91186</v>
      </c>
      <c r="H303" s="3">
        <f t="shared" si="13"/>
        <v>0.38999999999941792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2435.0700000000002</v>
      </c>
      <c r="D304" s="2">
        <f>'PR-RAS'!E309</f>
        <v>805.68</v>
      </c>
      <c r="E304" s="2">
        <v>0</v>
      </c>
      <c r="F304" s="2">
        <v>0</v>
      </c>
      <c r="G304" s="3">
        <f t="shared" si="12"/>
        <v>1226.0682900000002</v>
      </c>
      <c r="H304" s="3">
        <f t="shared" si="13"/>
        <v>0.39000000000021373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2435.0700000000002</v>
      </c>
      <c r="D305" s="2">
        <f>'PR-RAS'!E310</f>
        <v>805.68</v>
      </c>
      <c r="E305" s="2">
        <v>0</v>
      </c>
      <c r="F305" s="2">
        <v>0</v>
      </c>
      <c r="G305" s="3">
        <f t="shared" si="12"/>
        <v>1230.11472</v>
      </c>
      <c r="H305" s="3">
        <f t="shared" si="13"/>
        <v>0.39000000000021373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2435.0700000000002</v>
      </c>
      <c r="D306" s="2">
        <f>'PR-RAS'!E311</f>
        <v>805.68</v>
      </c>
      <c r="E306" s="2">
        <v>0</v>
      </c>
      <c r="F306" s="2">
        <v>0</v>
      </c>
      <c r="G306" s="3">
        <f t="shared" si="12"/>
        <v>1234.1611500000001</v>
      </c>
      <c r="H306" s="3">
        <f t="shared" si="13"/>
        <v>0.39000000000021373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10135</v>
      </c>
      <c r="D316" s="2">
        <f>'PR-RAS'!E321</f>
        <v>20030</v>
      </c>
      <c r="E316" s="2">
        <v>0</v>
      </c>
      <c r="F316" s="2">
        <v>0</v>
      </c>
      <c r="G316" s="3">
        <f t="shared" si="12"/>
        <v>15811.424999999999</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10135</v>
      </c>
      <c r="D317" s="2">
        <f>'PR-RAS'!E322</f>
        <v>20030</v>
      </c>
      <c r="E317" s="2">
        <v>0</v>
      </c>
      <c r="F317" s="2">
        <v>0</v>
      </c>
      <c r="G317" s="3">
        <f t="shared" si="12"/>
        <v>15861.62</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10135</v>
      </c>
      <c r="D318" s="2">
        <f>'PR-RAS'!E323</f>
        <v>0</v>
      </c>
      <c r="E318" s="2">
        <v>0</v>
      </c>
      <c r="F318" s="2">
        <v>0</v>
      </c>
      <c r="G318" s="3">
        <f t="shared" si="12"/>
        <v>3212.7950000000001</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20030</v>
      </c>
      <c r="E319" s="2">
        <v>0</v>
      </c>
      <c r="F319" s="2">
        <v>0</v>
      </c>
      <c r="G319" s="3">
        <f t="shared" si="12"/>
        <v>12739.08</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392364.79</v>
      </c>
      <c r="D355" s="2">
        <f>'PR-RAS'!E360</f>
        <v>60404.85</v>
      </c>
      <c r="E355" s="2">
        <v>0</v>
      </c>
      <c r="F355" s="2">
        <v>0</v>
      </c>
      <c r="G355" s="3">
        <f t="shared" si="12"/>
        <v>181663.76945999998</v>
      </c>
      <c r="H355" s="3">
        <f t="shared" si="13"/>
        <v>0.36000000002240995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20250</v>
      </c>
      <c r="E356" s="2">
        <v>0</v>
      </c>
      <c r="F356" s="2">
        <v>0</v>
      </c>
      <c r="G356" s="3">
        <f t="shared" si="12"/>
        <v>14377.5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20250</v>
      </c>
      <c r="E361" s="2">
        <v>0</v>
      </c>
      <c r="F361" s="2">
        <v>0</v>
      </c>
      <c r="G361" s="3">
        <f t="shared" si="12"/>
        <v>14580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20250</v>
      </c>
      <c r="E367" s="2">
        <v>0</v>
      </c>
      <c r="F367" s="2">
        <v>0</v>
      </c>
      <c r="G367" s="3">
        <f t="shared" si="12"/>
        <v>14823</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390664.79</v>
      </c>
      <c r="D368" s="2">
        <f>'PR-RAS'!E373</f>
        <v>40154.85</v>
      </c>
      <c r="E368" s="2">
        <v>0</v>
      </c>
      <c r="F368" s="2">
        <v>0</v>
      </c>
      <c r="G368" s="3">
        <f t="shared" si="12"/>
        <v>172847.63782999999</v>
      </c>
      <c r="H368" s="3">
        <f t="shared" si="13"/>
        <v>0.36000000002240995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366774.37</v>
      </c>
      <c r="D369" s="2">
        <f>'PR-RAS'!E374</f>
        <v>37180.85</v>
      </c>
      <c r="E369" s="2">
        <v>0</v>
      </c>
      <c r="F369" s="2">
        <v>0</v>
      </c>
      <c r="G369" s="3">
        <f t="shared" si="12"/>
        <v>162338.07376</v>
      </c>
      <c r="H369" s="3">
        <f t="shared" si="13"/>
        <v>0.51999999999679858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3894.34</v>
      </c>
      <c r="E370" s="2">
        <v>0</v>
      </c>
      <c r="F370" s="2">
        <v>0</v>
      </c>
      <c r="G370" s="3">
        <f t="shared" si="12"/>
        <v>2874.0229199999999</v>
      </c>
      <c r="H370" s="3">
        <f t="shared" si="13"/>
        <v>0.34000000000014552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298930.88</v>
      </c>
      <c r="D371" s="2">
        <f>'PR-RAS'!E376</f>
        <v>28936.51</v>
      </c>
      <c r="E371" s="2">
        <v>0</v>
      </c>
      <c r="F371" s="2">
        <v>0</v>
      </c>
      <c r="G371" s="3">
        <f t="shared" si="12"/>
        <v>132017.443</v>
      </c>
      <c r="H371" s="3">
        <f t="shared" si="13"/>
        <v>0.6099999999969441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59700.19</v>
      </c>
      <c r="D372" s="2">
        <f>'PR-RAS'!E377</f>
        <v>4350</v>
      </c>
      <c r="E372" s="2">
        <v>0</v>
      </c>
      <c r="F372" s="2">
        <v>0</v>
      </c>
      <c r="G372" s="3">
        <f t="shared" si="12"/>
        <v>25376.47049</v>
      </c>
      <c r="H372" s="3">
        <f t="shared" si="13"/>
        <v>0.19000000000232831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8143.3</v>
      </c>
      <c r="D373" s="2">
        <f>'PR-RAS'!E378</f>
        <v>0</v>
      </c>
      <c r="E373" s="2">
        <v>0</v>
      </c>
      <c r="F373" s="2">
        <v>0</v>
      </c>
      <c r="G373" s="3">
        <f t="shared" si="12"/>
        <v>3029.3076000000001</v>
      </c>
      <c r="H373" s="3">
        <f t="shared" si="13"/>
        <v>0.3000000000001819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23890.42</v>
      </c>
      <c r="D374" s="2">
        <f>'PR-RAS'!E379</f>
        <v>2974</v>
      </c>
      <c r="E374" s="2">
        <v>0</v>
      </c>
      <c r="F374" s="2">
        <v>0</v>
      </c>
      <c r="G374" s="3">
        <f t="shared" si="12"/>
        <v>11129.730659999999</v>
      </c>
      <c r="H374" s="3">
        <f t="shared" si="13"/>
        <v>0.41999999999825377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2974</v>
      </c>
      <c r="E377" s="2">
        <v>0</v>
      </c>
      <c r="F377" s="2">
        <v>0</v>
      </c>
      <c r="G377" s="3">
        <f t="shared" si="12"/>
        <v>2236.4479999999999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23890.42</v>
      </c>
      <c r="D381" s="2">
        <f>'PR-RAS'!E386</f>
        <v>0</v>
      </c>
      <c r="E381" s="2">
        <v>0</v>
      </c>
      <c r="F381" s="2">
        <v>0</v>
      </c>
      <c r="G381" s="3">
        <f t="shared" si="12"/>
        <v>9078.3595999999998</v>
      </c>
      <c r="H381" s="3">
        <f t="shared" si="13"/>
        <v>0.41999999999825377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1700</v>
      </c>
      <c r="D407" s="2">
        <f>'PR-RAS'!E412</f>
        <v>0</v>
      </c>
      <c r="E407" s="2">
        <v>0</v>
      </c>
      <c r="F407" s="2">
        <v>0</v>
      </c>
      <c r="G407" s="3">
        <f t="shared" si="12"/>
        <v>690.2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1700</v>
      </c>
      <c r="D408" s="2">
        <f>'PR-RAS'!E413</f>
        <v>0</v>
      </c>
      <c r="E408" s="2">
        <v>0</v>
      </c>
      <c r="F408" s="2">
        <v>0</v>
      </c>
      <c r="G408" s="3">
        <f t="shared" si="12"/>
        <v>691.9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379794.72</v>
      </c>
      <c r="D413" s="2">
        <f>'PR-RAS'!E418</f>
        <v>39569.17</v>
      </c>
      <c r="E413" s="2">
        <v>0</v>
      </c>
      <c r="F413" s="2">
        <v>0</v>
      </c>
      <c r="G413" s="3">
        <f t="shared" si="12"/>
        <v>189080.42071999997</v>
      </c>
      <c r="H413" s="3">
        <f t="shared" si="13"/>
        <v>0.45000000002619345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1510385.92</v>
      </c>
      <c r="D415" s="2">
        <f>'PR-RAS'!E420</f>
        <v>1623718.77</v>
      </c>
      <c r="E415" s="2">
        <v>0</v>
      </c>
      <c r="F415" s="2">
        <v>0</v>
      </c>
      <c r="G415" s="3">
        <f t="shared" si="12"/>
        <v>1969738.9124399999</v>
      </c>
      <c r="H415" s="3">
        <f t="shared" si="13"/>
        <v>0.31000000005587935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19110.53</v>
      </c>
      <c r="D416" s="2">
        <f>'PR-RAS'!E421</f>
        <v>18639.650000000001</v>
      </c>
      <c r="E416" s="2">
        <v>0</v>
      </c>
      <c r="F416" s="2">
        <v>0</v>
      </c>
      <c r="G416" s="3">
        <f t="shared" si="12"/>
        <v>23401.779449999998</v>
      </c>
      <c r="H416" s="3">
        <f t="shared" si="13"/>
        <v>0.81999999999970896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538294.4</v>
      </c>
      <c r="D417" s="2">
        <f>'PR-RAS'!E422</f>
        <v>604547.47000000009</v>
      </c>
      <c r="E417" s="2">
        <v>0</v>
      </c>
      <c r="F417" s="2">
        <v>0</v>
      </c>
      <c r="G417" s="3">
        <f t="shared" si="12"/>
        <v>726913.96544000006</v>
      </c>
      <c r="H417" s="3">
        <f t="shared" si="13"/>
        <v>0.87000000011175871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748133.58</v>
      </c>
      <c r="D418" s="2">
        <f>'PR-RAS'!E423</f>
        <v>523948.24000000005</v>
      </c>
      <c r="E418" s="2">
        <v>0</v>
      </c>
      <c r="F418" s="2">
        <v>0</v>
      </c>
      <c r="G418" s="3">
        <f t="shared" si="12"/>
        <v>748944.53501999995</v>
      </c>
      <c r="H418" s="3">
        <f t="shared" si="13"/>
        <v>0.66000000009080395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80599.23000000004</v>
      </c>
      <c r="E419" s="2">
        <v>0</v>
      </c>
      <c r="F419" s="2">
        <v>0</v>
      </c>
      <c r="G419" s="3">
        <f t="shared" si="12"/>
        <v>67380.956280000028</v>
      </c>
      <c r="H419" s="3">
        <f t="shared" si="13"/>
        <v>0.23000000003958121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209839.17999999993</v>
      </c>
      <c r="D420" s="2">
        <f>'PR-RAS'!E425</f>
        <v>0</v>
      </c>
      <c r="E420" s="2">
        <v>0</v>
      </c>
      <c r="F420" s="2">
        <v>0</v>
      </c>
      <c r="G420" s="3">
        <f t="shared" si="12"/>
        <v>87922.616419999962</v>
      </c>
      <c r="H420" s="3">
        <f t="shared" si="13"/>
        <v>0.17999999993480742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472975.94999999995</v>
      </c>
      <c r="D422" s="2">
        <f>'PR-RAS'!E427</f>
        <v>601430.43000000005</v>
      </c>
      <c r="E422" s="2">
        <v>0</v>
      </c>
      <c r="F422" s="2">
        <v>0</v>
      </c>
      <c r="G422" s="3">
        <f t="shared" si="12"/>
        <v>705527.29700999998</v>
      </c>
      <c r="H422" s="3">
        <f t="shared" si="13"/>
        <v>0.48000000009778887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44581.82</v>
      </c>
      <c r="D423" s="2">
        <f>'PR-RAS'!E428</f>
        <v>35798.89</v>
      </c>
      <c r="E423" s="2">
        <v>0</v>
      </c>
      <c r="F423" s="2">
        <v>0</v>
      </c>
      <c r="G423" s="3">
        <f t="shared" si="12"/>
        <v>49027.7912</v>
      </c>
      <c r="H423" s="3">
        <f t="shared" si="13"/>
        <v>0.29000000000087311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10000</v>
      </c>
      <c r="D424" s="2">
        <f>'PR-RAS'!E430</f>
        <v>90000</v>
      </c>
      <c r="E424" s="2">
        <v>0</v>
      </c>
      <c r="F424" s="2">
        <v>0</v>
      </c>
      <c r="G424" s="3">
        <f t="shared" si="12"/>
        <v>80370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10000</v>
      </c>
      <c r="D485" s="2">
        <f>'PR-RAS'!E491</f>
        <v>90000</v>
      </c>
      <c r="E485" s="2">
        <v>0</v>
      </c>
      <c r="F485" s="2">
        <v>0</v>
      </c>
      <c r="G485" s="3">
        <f t="shared" si="12"/>
        <v>91960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10000</v>
      </c>
      <c r="D496" s="2">
        <f>'PR-RAS'!E502</f>
        <v>90000</v>
      </c>
      <c r="E496" s="2">
        <v>0</v>
      </c>
      <c r="F496" s="2">
        <v>0</v>
      </c>
      <c r="G496" s="3">
        <f t="shared" si="12"/>
        <v>94050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10000</v>
      </c>
      <c r="D497" s="2">
        <f>'PR-RAS'!E503</f>
        <v>90000</v>
      </c>
      <c r="E497" s="2">
        <v>0</v>
      </c>
      <c r="F497" s="2">
        <v>0</v>
      </c>
      <c r="G497" s="3">
        <f t="shared" si="12"/>
        <v>94240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47330.97</v>
      </c>
      <c r="D529" s="2">
        <f>'PR-RAS'!E535</f>
        <v>0</v>
      </c>
      <c r="E529" s="2">
        <v>0</v>
      </c>
      <c r="F529" s="2">
        <v>0</v>
      </c>
      <c r="G529" s="3">
        <f t="shared" ref="G529:G836" si="14">(B529/1000)*(C529*1+D529*2)</f>
        <v>24990.75216</v>
      </c>
      <c r="H529" s="3">
        <f t="shared" ref="H529:H836" si="15">ABS(C529-ROUND(C529,0))+ABS(D529-ROUND(D529,0))</f>
        <v>2.9999999998835847E-2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47330.97</v>
      </c>
      <c r="D591" s="2">
        <f>'PR-RAS'!E597</f>
        <v>0</v>
      </c>
      <c r="E591" s="2">
        <v>0</v>
      </c>
      <c r="F591" s="2">
        <v>0</v>
      </c>
      <c r="G591" s="3">
        <f t="shared" si="14"/>
        <v>27925.272300000001</v>
      </c>
      <c r="H591" s="3">
        <f t="shared" si="15"/>
        <v>2.9999999998835847E-2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39794.46</v>
      </c>
      <c r="D603" s="2">
        <f>'PR-RAS'!E609</f>
        <v>0</v>
      </c>
      <c r="E603" s="2">
        <v>0</v>
      </c>
      <c r="F603" s="2">
        <v>0</v>
      </c>
      <c r="G603" s="3">
        <f t="shared" si="14"/>
        <v>23956.264919999998</v>
      </c>
      <c r="H603" s="3">
        <f t="shared" si="15"/>
        <v>0.45999999999912689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39794.46</v>
      </c>
      <c r="D604" s="2">
        <f>'PR-RAS'!E610</f>
        <v>0</v>
      </c>
      <c r="E604" s="2">
        <v>0</v>
      </c>
      <c r="F604" s="2">
        <v>0</v>
      </c>
      <c r="G604" s="3">
        <f t="shared" si="14"/>
        <v>23996.059379999999</v>
      </c>
      <c r="H604" s="3">
        <f t="shared" si="15"/>
        <v>0.45999999999912689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7536.51</v>
      </c>
      <c r="D615" s="2">
        <f>'PR-RAS'!E621</f>
        <v>0</v>
      </c>
      <c r="E615" s="2">
        <v>0</v>
      </c>
      <c r="F615" s="2">
        <v>0</v>
      </c>
      <c r="G615" s="3">
        <f t="shared" si="14"/>
        <v>4627.4171400000005</v>
      </c>
      <c r="H615" s="3">
        <f t="shared" si="15"/>
        <v>0.48999999999978172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7536.51</v>
      </c>
      <c r="D616" s="2">
        <f>'PR-RAS'!E622</f>
        <v>0</v>
      </c>
      <c r="E616" s="2">
        <v>0</v>
      </c>
      <c r="F616" s="2">
        <v>0</v>
      </c>
      <c r="G616" s="3">
        <f t="shared" si="14"/>
        <v>4634.9536500000004</v>
      </c>
      <c r="H616" s="3">
        <f t="shared" si="15"/>
        <v>0.48999999999978172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90000</v>
      </c>
      <c r="E633" s="2">
        <v>0</v>
      </c>
      <c r="F633" s="2">
        <v>0</v>
      </c>
      <c r="G633" s="3">
        <f t="shared" si="14"/>
        <v>113760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37330.97</v>
      </c>
      <c r="D634" s="2">
        <f>'PR-RAS'!E640</f>
        <v>0</v>
      </c>
      <c r="E634" s="2">
        <v>0</v>
      </c>
      <c r="F634" s="2">
        <v>0</v>
      </c>
      <c r="G634" s="3">
        <f t="shared" si="14"/>
        <v>23630.504010000001</v>
      </c>
      <c r="H634" s="3">
        <f t="shared" si="15"/>
        <v>2.9999999998835847E-2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525047.6</v>
      </c>
      <c r="D635" s="2">
        <f>'PR-RAS'!E641</f>
        <v>499451.81</v>
      </c>
      <c r="E635" s="2">
        <v>0</v>
      </c>
      <c r="F635" s="2">
        <v>0</v>
      </c>
      <c r="G635" s="3">
        <f t="shared" si="14"/>
        <v>966185.07348000002</v>
      </c>
      <c r="H635" s="3">
        <f t="shared" si="15"/>
        <v>0.59000000002561137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548294.40000000002</v>
      </c>
      <c r="D637" s="2">
        <f>'PR-RAS'!E643</f>
        <v>694547.47000000009</v>
      </c>
      <c r="E637" s="2">
        <v>0</v>
      </c>
      <c r="F637" s="2">
        <v>0</v>
      </c>
      <c r="G637" s="3">
        <f t="shared" si="14"/>
        <v>1232179.6202400003</v>
      </c>
      <c r="H637" s="3">
        <f t="shared" si="15"/>
        <v>0.87000000011175871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795464.54999999993</v>
      </c>
      <c r="D638" s="2">
        <f>'PR-RAS'!E644</f>
        <v>523948.24000000005</v>
      </c>
      <c r="E638" s="2">
        <v>0</v>
      </c>
      <c r="F638" s="2">
        <v>0</v>
      </c>
      <c r="G638" s="3">
        <f t="shared" si="14"/>
        <v>1174220.9761099999</v>
      </c>
      <c r="H638" s="3">
        <f t="shared" si="15"/>
        <v>0.69000000011874363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170599.23000000004</v>
      </c>
      <c r="E639" s="2">
        <v>0</v>
      </c>
      <c r="F639" s="2">
        <v>0</v>
      </c>
      <c r="G639" s="3">
        <f t="shared" si="14"/>
        <v>217684.61748000004</v>
      </c>
      <c r="H639" s="3">
        <f t="shared" si="15"/>
        <v>0.23000000003958121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247170.14999999991</v>
      </c>
      <c r="D640" s="2">
        <f>'PR-RAS'!E646</f>
        <v>0</v>
      </c>
      <c r="E640" s="2">
        <v>0</v>
      </c>
      <c r="F640" s="2">
        <v>0</v>
      </c>
      <c r="G640" s="3">
        <f t="shared" si="14"/>
        <v>157941.72584999993</v>
      </c>
      <c r="H640" s="3">
        <f t="shared" si="15"/>
        <v>0.14999999990686774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52071.650000000023</v>
      </c>
      <c r="D641" s="2">
        <f>'PR-RAS'!E647</f>
        <v>0</v>
      </c>
      <c r="E641" s="2">
        <v>0</v>
      </c>
      <c r="F641" s="2">
        <v>0</v>
      </c>
      <c r="G641" s="3">
        <f t="shared" si="14"/>
        <v>33325.856000000014</v>
      </c>
      <c r="H641" s="3">
        <f t="shared" si="15"/>
        <v>0.34999999997671694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101978.62000000005</v>
      </c>
      <c r="E642" s="2">
        <v>0</v>
      </c>
      <c r="F642" s="2">
        <v>0</v>
      </c>
      <c r="G642" s="3">
        <f t="shared" si="14"/>
        <v>130736.59084000008</v>
      </c>
      <c r="H642" s="3">
        <f t="shared" si="15"/>
        <v>0.37999999994644895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68620.609999999986</v>
      </c>
      <c r="E643" s="2">
        <v>0</v>
      </c>
      <c r="F643" s="2">
        <v>0</v>
      </c>
      <c r="G643" s="3">
        <f t="shared" si="14"/>
        <v>88108.863239999977</v>
      </c>
      <c r="H643" s="3">
        <f t="shared" si="15"/>
        <v>0.39000000001396984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195098.49999999988</v>
      </c>
      <c r="D644" s="2">
        <f>'PR-RAS'!E650</f>
        <v>0</v>
      </c>
      <c r="E644" s="2">
        <v>0</v>
      </c>
      <c r="F644" s="2">
        <v>0</v>
      </c>
      <c r="G644" s="3">
        <f t="shared" si="14"/>
        <v>125448.33549999993</v>
      </c>
      <c r="H644" s="3">
        <f t="shared" si="15"/>
        <v>0.50000000011641532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92594.82</v>
      </c>
      <c r="D646" s="2">
        <f>'PR-RAS'!E653</f>
        <v>18913.18</v>
      </c>
      <c r="E646" s="2">
        <v>0</v>
      </c>
      <c r="F646" s="2">
        <v>0</v>
      </c>
      <c r="G646" s="3">
        <f t="shared" si="14"/>
        <v>84121.661100000012</v>
      </c>
      <c r="H646" s="3">
        <f t="shared" si="15"/>
        <v>0.35999999999330612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576136.91</v>
      </c>
      <c r="D647" s="2">
        <f>'PR-RAS'!E654</f>
        <v>710934.69</v>
      </c>
      <c r="E647" s="2">
        <v>0</v>
      </c>
      <c r="F647" s="2">
        <v>0</v>
      </c>
      <c r="G647" s="3">
        <f t="shared" si="14"/>
        <v>1290712.0633400001</v>
      </c>
      <c r="H647" s="3">
        <f t="shared" si="15"/>
        <v>0.40000000002328306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622655.36</v>
      </c>
      <c r="D648" s="2">
        <f>'PR-RAS'!E655</f>
        <v>600559.44999999995</v>
      </c>
      <c r="E648" s="2">
        <v>0</v>
      </c>
      <c r="F648" s="2">
        <v>0</v>
      </c>
      <c r="G648" s="3">
        <f t="shared" si="14"/>
        <v>1179981.9462199998</v>
      </c>
      <c r="H648" s="3">
        <f t="shared" si="15"/>
        <v>0.80999999993946403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46076.369999999995</v>
      </c>
      <c r="D649" s="2">
        <f>'PR-RAS'!E656</f>
        <v>129288.42000000004</v>
      </c>
      <c r="E649" s="2">
        <v>0</v>
      </c>
      <c r="F649" s="2">
        <v>0</v>
      </c>
      <c r="G649" s="3">
        <f t="shared" si="14"/>
        <v>197415.28008000006</v>
      </c>
      <c r="H649" s="3">
        <f t="shared" si="15"/>
        <v>0.7900000000372529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14</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14</v>
      </c>
      <c r="E652" s="2">
        <v>0</v>
      </c>
      <c r="F652" s="2">
        <v>0</v>
      </c>
      <c r="G652" s="3">
        <f t="shared" si="14"/>
        <v>23.436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6093.89</v>
      </c>
      <c r="E657" s="2">
        <v>0</v>
      </c>
      <c r="F657" s="2">
        <v>0</v>
      </c>
      <c r="G657" s="3">
        <f t="shared" si="16"/>
        <v>7995.183680000001</v>
      </c>
      <c r="H657" s="3">
        <f t="shared" si="17"/>
        <v>0.10999999999967258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164560.04999999999</v>
      </c>
      <c r="D662" s="2">
        <f>'PR-RAS'!E669</f>
        <v>0</v>
      </c>
      <c r="E662" s="2">
        <v>0</v>
      </c>
      <c r="F662" s="2">
        <v>0</v>
      </c>
      <c r="G662" s="3">
        <f t="shared" si="14"/>
        <v>108774.19305</v>
      </c>
      <c r="H662" s="3">
        <f t="shared" si="15"/>
        <v>4.9999999988358468E-2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4299.84</v>
      </c>
      <c r="E663" s="2">
        <v>0</v>
      </c>
      <c r="F663" s="2">
        <v>0</v>
      </c>
      <c r="G663" s="3">
        <f t="shared" si="14"/>
        <v>5692.9881600000008</v>
      </c>
      <c r="H663" s="3">
        <f t="shared" si="15"/>
        <v>0.15999999999985448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103923.07</v>
      </c>
      <c r="D666" s="2">
        <f>'PR-RAS'!E673</f>
        <v>30000</v>
      </c>
      <c r="E666" s="2">
        <v>0</v>
      </c>
      <c r="F666" s="2">
        <v>0</v>
      </c>
      <c r="G666" s="3">
        <f t="shared" si="14"/>
        <v>109008.84155000001</v>
      </c>
      <c r="H666" s="3">
        <f t="shared" si="15"/>
        <v>7.0000000006984919E-2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15000</v>
      </c>
      <c r="D667" s="2">
        <f>'PR-RAS'!E674</f>
        <v>60000</v>
      </c>
      <c r="E667" s="2">
        <v>0</v>
      </c>
      <c r="F667" s="2">
        <v>0</v>
      </c>
      <c r="G667" s="3">
        <f t="shared" si="14"/>
        <v>89910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3520</v>
      </c>
      <c r="D670" s="2">
        <f>'PR-RAS'!E677</f>
        <v>7020.3</v>
      </c>
      <c r="E670" s="2">
        <v>0</v>
      </c>
      <c r="F670" s="2">
        <v>0</v>
      </c>
      <c r="G670" s="3">
        <f t="shared" si="14"/>
        <v>11748.0414</v>
      </c>
      <c r="H670" s="3">
        <f t="shared" si="15"/>
        <v>0.3000000000001819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89100</v>
      </c>
      <c r="D695" s="2">
        <f>'PR-RAS'!E702</f>
        <v>134177.81</v>
      </c>
      <c r="E695" s="2">
        <v>0</v>
      </c>
      <c r="F695" s="2">
        <v>0</v>
      </c>
      <c r="G695" s="3">
        <f t="shared" si="14"/>
        <v>248074.20027999999</v>
      </c>
      <c r="H695" s="3">
        <f t="shared" si="15"/>
        <v>0.19000000000232831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2855.81</v>
      </c>
      <c r="D727" s="2">
        <f>'PR-RAS'!E734</f>
        <v>2425.4499999999998</v>
      </c>
      <c r="E727" s="2">
        <v>0</v>
      </c>
      <c r="F727" s="2">
        <v>0</v>
      </c>
      <c r="G727" s="3">
        <f t="shared" si="14"/>
        <v>5595.0714599999992</v>
      </c>
      <c r="H727" s="3">
        <f t="shared" si="15"/>
        <v>0.63999999999987267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8681.0499999999993</v>
      </c>
      <c r="D753" s="2">
        <f>'PR-RAS'!E760</f>
        <v>13613.02</v>
      </c>
      <c r="E753" s="2">
        <v>0</v>
      </c>
      <c r="F753" s="2">
        <v>0</v>
      </c>
      <c r="G753" s="3">
        <f t="shared" si="14"/>
        <v>27002.131679999999</v>
      </c>
      <c r="H753" s="3">
        <f t="shared" si="15"/>
        <v>6.9999999999708962E-2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1208.7</v>
      </c>
      <c r="D770" s="2">
        <f>'PR-RAS'!E777</f>
        <v>0</v>
      </c>
      <c r="E770" s="2">
        <v>0</v>
      </c>
      <c r="F770" s="2">
        <v>0</v>
      </c>
      <c r="G770" s="3">
        <f t="shared" si="14"/>
        <v>929.49030000000005</v>
      </c>
      <c r="H770" s="3">
        <f t="shared" si="15"/>
        <v>0.29999999999995453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8855.9500000000007</v>
      </c>
      <c r="D784" s="2">
        <f>'PR-RAS'!E791</f>
        <v>18783.439999999999</v>
      </c>
      <c r="E784" s="2">
        <v>0</v>
      </c>
      <c r="F784" s="2">
        <v>0</v>
      </c>
      <c r="G784" s="3">
        <f t="shared" si="14"/>
        <v>36349.07589</v>
      </c>
      <c r="H784" s="3">
        <f t="shared" si="15"/>
        <v>0.48999999999796273</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5749.6</v>
      </c>
      <c r="D836" s="2">
        <f>'PR-RAS'!E843</f>
        <v>1995.81</v>
      </c>
      <c r="E836" s="2">
        <v>0</v>
      </c>
      <c r="F836" s="2">
        <v>0</v>
      </c>
      <c r="G836" s="3">
        <f t="shared" si="14"/>
        <v>8133.9187000000002</v>
      </c>
      <c r="H836" s="3">
        <f t="shared" si="15"/>
        <v>0.58999999999969077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2000</v>
      </c>
      <c r="D841" s="2">
        <f>'PR-RAS'!E848</f>
        <v>3100</v>
      </c>
      <c r="E841" s="2">
        <v>0</v>
      </c>
      <c r="F841" s="2">
        <v>0</v>
      </c>
      <c r="G841" s="3">
        <f t="shared" si="34"/>
        <v>6888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3070.3</v>
      </c>
      <c r="D844" s="2">
        <f>'PR-RAS'!E851</f>
        <v>2780.71</v>
      </c>
      <c r="E844" s="2">
        <v>0</v>
      </c>
      <c r="F844" s="2">
        <v>0</v>
      </c>
      <c r="G844" s="3">
        <f t="shared" si="34"/>
        <v>7276.539960000001</v>
      </c>
      <c r="H844" s="3">
        <f t="shared" si="35"/>
        <v>0.59000000000014552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10000</v>
      </c>
      <c r="D905" s="2">
        <f>'PR-RAS'!E912</f>
        <v>90000</v>
      </c>
      <c r="E905" s="2">
        <v>0</v>
      </c>
      <c r="F905" s="2">
        <v>0</v>
      </c>
      <c r="G905" s="3">
        <f t="shared" si="34"/>
        <v>171760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39794.46</v>
      </c>
      <c r="D974" s="2">
        <f>'PR-RAS'!E981</f>
        <v>0</v>
      </c>
      <c r="E974" s="2">
        <v>0</v>
      </c>
      <c r="F974" s="2">
        <v>0</v>
      </c>
      <c r="G974" s="3">
        <f t="shared" si="34"/>
        <v>38720.009579999998</v>
      </c>
      <c r="H974" s="3">
        <f t="shared" si="35"/>
        <v>0.45999999999912689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7536.51</v>
      </c>
      <c r="D988" s="2">
        <f>'PR-RAS'!E995</f>
        <v>0</v>
      </c>
      <c r="E988" s="2">
        <v>0</v>
      </c>
      <c r="F988" s="2">
        <v>0</v>
      </c>
      <c r="G988" s="3">
        <f t="shared" si="34"/>
        <v>7438.5353700000005</v>
      </c>
      <c r="H988" s="3">
        <f t="shared" si="35"/>
        <v>0.48999999999978172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665276.07999999996</v>
      </c>
      <c r="D1582" s="7"/>
      <c r="E1582" s="7">
        <v>0</v>
      </c>
      <c r="F1582" s="7">
        <v>0</v>
      </c>
      <c r="G1582" s="8">
        <f t="shared" ref="G1582:G1686" si="70">B1582/1000*C1582</f>
        <v>665.27607999999998</v>
      </c>
      <c r="H1582" s="8">
        <f t="shared" ref="H1582:H1686" si="71">ABS(C1582-ROUND(C1582,0))</f>
        <v>7.9999999958090484E-2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617688.57999999996</v>
      </c>
      <c r="D1583" s="2">
        <v>0</v>
      </c>
      <c r="E1583" s="2">
        <v>0</v>
      </c>
      <c r="F1583" s="2">
        <v>0</v>
      </c>
      <c r="G1583" s="3">
        <f t="shared" si="70"/>
        <v>1235.37716</v>
      </c>
      <c r="H1583" s="3">
        <f t="shared" si="71"/>
        <v>0.42000000004190952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462057.11000000004</v>
      </c>
      <c r="D1585" s="2">
        <v>0</v>
      </c>
      <c r="E1585" s="2">
        <v>0</v>
      </c>
      <c r="F1585" s="2">
        <v>0</v>
      </c>
      <c r="G1585" s="3">
        <f t="shared" si="70"/>
        <v>1848.2284400000003</v>
      </c>
      <c r="H1585" s="3">
        <f t="shared" si="71"/>
        <v>0.11000000004423782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187226.62</v>
      </c>
      <c r="D1586" s="2">
        <v>0</v>
      </c>
      <c r="E1586" s="2">
        <v>0</v>
      </c>
      <c r="F1586" s="2">
        <v>0</v>
      </c>
      <c r="G1586" s="3">
        <f t="shared" si="70"/>
        <v>936.13310000000001</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216395.51999999999</v>
      </c>
      <c r="D1587" s="2">
        <v>0</v>
      </c>
      <c r="E1587" s="2">
        <v>0</v>
      </c>
      <c r="F1587" s="2">
        <v>0</v>
      </c>
      <c r="G1587" s="3">
        <f t="shared" si="70"/>
        <v>1298.37312</v>
      </c>
      <c r="H1587" s="3">
        <f t="shared" si="71"/>
        <v>0.48000000001047738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15394.44</v>
      </c>
      <c r="D1588" s="2">
        <v>0</v>
      </c>
      <c r="E1588" s="2">
        <v>0</v>
      </c>
      <c r="F1588" s="2">
        <v>0</v>
      </c>
      <c r="G1588" s="3">
        <f t="shared" si="70"/>
        <v>107.76108000000001</v>
      </c>
      <c r="H1588" s="3">
        <f t="shared" si="71"/>
        <v>0.44000000000050932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26411.439999999999</v>
      </c>
      <c r="D1590" s="2">
        <v>0</v>
      </c>
      <c r="E1590" s="2">
        <v>0</v>
      </c>
      <c r="F1590" s="2">
        <v>0</v>
      </c>
      <c r="G1590" s="3">
        <f>B1590/1000*C1590</f>
        <v>237.70295999999996</v>
      </c>
      <c r="H1590" s="3">
        <f>ABS(C1590-ROUND(C1590,0))</f>
        <v>0.43999999999869033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7876.52</v>
      </c>
      <c r="D1591" s="2">
        <v>0</v>
      </c>
      <c r="E1591" s="2">
        <v>0</v>
      </c>
      <c r="F1591" s="2">
        <v>0</v>
      </c>
      <c r="G1591" s="3">
        <f t="shared" si="70"/>
        <v>78.765200000000007</v>
      </c>
      <c r="H1591" s="3">
        <f t="shared" si="71"/>
        <v>0.47999999999956344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8752.57</v>
      </c>
      <c r="D1592" s="2">
        <v>0</v>
      </c>
      <c r="E1592" s="2">
        <v>0</v>
      </c>
      <c r="F1592" s="2">
        <v>0</v>
      </c>
      <c r="G1592" s="3">
        <f t="shared" si="70"/>
        <v>96.278269999999992</v>
      </c>
      <c r="H1592" s="3">
        <f t="shared" si="71"/>
        <v>0.43000000000029104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60404.85</v>
      </c>
      <c r="D1594" s="2">
        <v>0</v>
      </c>
      <c r="E1594" s="2">
        <v>0</v>
      </c>
      <c r="F1594" s="2">
        <v>0</v>
      </c>
      <c r="G1594" s="3">
        <f t="shared" si="70"/>
        <v>785.26304999999991</v>
      </c>
      <c r="H1594" s="3">
        <f t="shared" si="71"/>
        <v>0.15000000000145519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90000</v>
      </c>
      <c r="D1595" s="2">
        <v>0</v>
      </c>
      <c r="E1595" s="2">
        <v>0</v>
      </c>
      <c r="F1595" s="2">
        <v>0</v>
      </c>
      <c r="G1595" s="3">
        <f t="shared" si="70"/>
        <v>1260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90000</v>
      </c>
      <c r="D1599" s="2">
        <v>0</v>
      </c>
      <c r="E1599" s="2">
        <v>0</v>
      </c>
      <c r="F1599" s="2">
        <v>0</v>
      </c>
      <c r="G1599" s="3">
        <f t="shared" si="70"/>
        <v>1619.9999999999998</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5226.62</v>
      </c>
      <c r="D1601" s="2">
        <v>0</v>
      </c>
      <c r="E1601" s="2">
        <v>0</v>
      </c>
      <c r="F1601" s="2">
        <v>0</v>
      </c>
      <c r="G1601" s="3">
        <f>B1601/1000*C1601</f>
        <v>104.5324</v>
      </c>
      <c r="H1601" s="3">
        <f>ABS(C1601-ROUND(C1601,0))</f>
        <v>0.38000000000010914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587912.57000000007</v>
      </c>
      <c r="D1602" s="2">
        <v>0</v>
      </c>
      <c r="E1602" s="2">
        <v>0</v>
      </c>
      <c r="F1602" s="2">
        <v>0</v>
      </c>
      <c r="G1602" s="3">
        <f t="shared" si="70"/>
        <v>12346.163970000001</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500515.62000000005</v>
      </c>
      <c r="D1604" s="2">
        <v>0</v>
      </c>
      <c r="E1604" s="2">
        <v>0</v>
      </c>
      <c r="F1604" s="2">
        <v>0</v>
      </c>
      <c r="G1604" s="3">
        <f t="shared" si="70"/>
        <v>11511.859260000001</v>
      </c>
      <c r="H1604" s="3">
        <f t="shared" si="71"/>
        <v>0.37999999994644895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183899.01</v>
      </c>
      <c r="D1605" s="2">
        <v>0</v>
      </c>
      <c r="E1605" s="2">
        <v>0</v>
      </c>
      <c r="F1605" s="2">
        <v>0</v>
      </c>
      <c r="G1605" s="3">
        <f t="shared" si="70"/>
        <v>4413.5762400000003</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258363.17</v>
      </c>
      <c r="D1606" s="2">
        <v>0</v>
      </c>
      <c r="E1606" s="2">
        <v>0</v>
      </c>
      <c r="F1606" s="2">
        <v>0</v>
      </c>
      <c r="G1606" s="3">
        <f t="shared" si="70"/>
        <v>6459.0792500000007</v>
      </c>
      <c r="H1606" s="3">
        <f t="shared" si="71"/>
        <v>0.17000000001280569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15056.46</v>
      </c>
      <c r="D1607" s="2">
        <v>0</v>
      </c>
      <c r="E1607" s="2">
        <v>0</v>
      </c>
      <c r="F1607" s="2">
        <v>0</v>
      </c>
      <c r="G1607" s="3">
        <f t="shared" si="70"/>
        <v>391.46795999999995</v>
      </c>
      <c r="H1607" s="3">
        <f t="shared" si="71"/>
        <v>0.45999999999912689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26411.439999999999</v>
      </c>
      <c r="D1609" s="2">
        <v>0</v>
      </c>
      <c r="E1609" s="2">
        <v>0</v>
      </c>
      <c r="F1609" s="2">
        <v>0</v>
      </c>
      <c r="G1609" s="3">
        <f>B1609/1000*C1609</f>
        <v>739.52031999999997</v>
      </c>
      <c r="H1609" s="3">
        <f>ABS(C1609-ROUND(C1609,0))</f>
        <v>0.43999999999869033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8032.97</v>
      </c>
      <c r="D1610" s="2">
        <v>0</v>
      </c>
      <c r="E1610" s="2">
        <v>0</v>
      </c>
      <c r="F1610" s="2">
        <v>0</v>
      </c>
      <c r="G1610" s="3">
        <f t="shared" si="70"/>
        <v>232.95613000000003</v>
      </c>
      <c r="H1610" s="3">
        <f t="shared" si="71"/>
        <v>2.9999999999745341E-2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8752.57</v>
      </c>
      <c r="D1611" s="2">
        <v>0</v>
      </c>
      <c r="E1611" s="2">
        <v>0</v>
      </c>
      <c r="F1611" s="2">
        <v>0</v>
      </c>
      <c r="G1611" s="3">
        <f t="shared" si="70"/>
        <v>262.57709999999997</v>
      </c>
      <c r="H1611" s="3">
        <f t="shared" si="71"/>
        <v>0.43000000000029104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82170.33</v>
      </c>
      <c r="D1613" s="2">
        <v>0</v>
      </c>
      <c r="E1613" s="2">
        <v>0</v>
      </c>
      <c r="F1613" s="2">
        <v>0</v>
      </c>
      <c r="G1613" s="3">
        <f t="shared" si="70"/>
        <v>2629.4505600000002</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5226.62</v>
      </c>
      <c r="D1620" s="2">
        <v>0</v>
      </c>
      <c r="E1620" s="2">
        <v>0</v>
      </c>
      <c r="F1620" s="2">
        <v>0</v>
      </c>
      <c r="G1620" s="3">
        <f>B1620/1000*C1620</f>
        <v>203.83817999999999</v>
      </c>
      <c r="H1620" s="3">
        <f>ABS(C1620-ROUND(C1620,0))</f>
        <v>0.38000000000010914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695052.08999999985</v>
      </c>
      <c r="D1621" s="2">
        <v>0</v>
      </c>
      <c r="E1621" s="2">
        <v>0</v>
      </c>
      <c r="F1621" s="2">
        <v>0</v>
      </c>
      <c r="G1621" s="3">
        <f t="shared" si="70"/>
        <v>27802.083599999994</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37349.01</v>
      </c>
      <c r="D1622" s="2">
        <v>0</v>
      </c>
      <c r="E1622" s="2">
        <v>0</v>
      </c>
      <c r="F1622" s="2">
        <v>0</v>
      </c>
      <c r="G1622" s="3">
        <f t="shared" si="70"/>
        <v>1531.3094100000001</v>
      </c>
      <c r="H1622" s="3">
        <f t="shared" si="71"/>
        <v>1.0000000002037268E-2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37349.01</v>
      </c>
      <c r="D1669" s="2">
        <v>0</v>
      </c>
      <c r="E1669" s="2">
        <v>0</v>
      </c>
      <c r="F1669" s="2">
        <v>0</v>
      </c>
      <c r="G1669" s="3">
        <f t="shared" si="70"/>
        <v>3286.71288</v>
      </c>
      <c r="H1669" s="3">
        <f t="shared" si="71"/>
        <v>1.0000000002037268E-2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15979.2</v>
      </c>
      <c r="D1671" s="2">
        <v>0</v>
      </c>
      <c r="E1671" s="2">
        <v>0</v>
      </c>
      <c r="F1671" s="2">
        <v>0</v>
      </c>
      <c r="G1671" s="3">
        <f t="shared" si="70"/>
        <v>1438.1279999999999</v>
      </c>
      <c r="H1671" s="3">
        <f t="shared" si="71"/>
        <v>0.2000000000007276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21369.81</v>
      </c>
      <c r="D1672" s="2">
        <v>0</v>
      </c>
      <c r="E1672" s="2">
        <v>0</v>
      </c>
      <c r="F1672" s="2">
        <v>0</v>
      </c>
      <c r="G1672" s="3">
        <f t="shared" si="70"/>
        <v>1944.6527100000001</v>
      </c>
      <c r="H1672" s="3">
        <f t="shared" si="71"/>
        <v>0.18999999999869033</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657703.07999999996</v>
      </c>
      <c r="D1681" s="2">
        <v>0</v>
      </c>
      <c r="E1681" s="2">
        <v>0</v>
      </c>
      <c r="F1681" s="2">
        <v>0</v>
      </c>
      <c r="G1681" s="3">
        <f t="shared" si="70"/>
        <v>65770.308000000005</v>
      </c>
      <c r="H1681" s="3">
        <f t="shared" si="71"/>
        <v>7.9999999958090484E-2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28434.44</v>
      </c>
      <c r="D1683" s="2">
        <v>0</v>
      </c>
      <c r="E1683" s="2">
        <v>0</v>
      </c>
      <c r="F1683" s="2">
        <v>0</v>
      </c>
      <c r="G1683" s="3">
        <f t="shared" si="70"/>
        <v>2900.3128799999995</v>
      </c>
      <c r="H1683" s="3">
        <f t="shared" si="71"/>
        <v>0.43999999999869033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629268.64</v>
      </c>
      <c r="D1685" s="2">
        <v>0</v>
      </c>
      <c r="E1685" s="2">
        <v>0</v>
      </c>
      <c r="F1685" s="2">
        <v>0</v>
      </c>
      <c r="G1685" s="3">
        <f>B1685/1000*C1685</f>
        <v>65443.938559999995</v>
      </c>
      <c r="H1685" s="3">
        <f>ABS(C1685-ROUND(C1685,0))</f>
        <v>0.35999999998603016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3543</v>
      </c>
      <c r="B1" s="399"/>
      <c r="C1" s="399"/>
    </row>
    <row r="2" spans="1:16" ht="33" customHeight="1" x14ac:dyDescent="0.2">
      <c r="A2" s="400" t="s">
        <v>3544</v>
      </c>
      <c r="B2" s="401"/>
      <c r="C2" s="391"/>
      <c r="D2" s="5"/>
      <c r="E2" s="5"/>
      <c r="F2" s="5"/>
      <c r="G2" s="5"/>
      <c r="H2" s="5"/>
      <c r="I2" s="5"/>
      <c r="J2" s="5"/>
      <c r="K2" s="5"/>
      <c r="L2" s="5"/>
      <c r="M2" s="5"/>
      <c r="N2" s="5"/>
      <c r="O2" s="5"/>
      <c r="P2" s="5"/>
    </row>
    <row r="3" spans="1:16" ht="18.75" customHeight="1" x14ac:dyDescent="0.2">
      <c r="A3" s="208" t="s">
        <v>3545</v>
      </c>
      <c r="B3" s="402" t="s">
        <v>3546</v>
      </c>
      <c r="C3" s="391"/>
      <c r="D3" s="5"/>
      <c r="E3" s="5"/>
      <c r="F3" s="5"/>
      <c r="G3" s="5"/>
      <c r="H3" s="5"/>
      <c r="I3" s="5"/>
      <c r="J3" s="5"/>
      <c r="K3" s="5"/>
      <c r="L3" s="5"/>
      <c r="M3" s="5"/>
      <c r="N3" s="5"/>
      <c r="O3" s="5"/>
      <c r="P3" s="5"/>
    </row>
    <row r="4" spans="1:16" ht="37.5" hidden="1" customHeight="1" x14ac:dyDescent="0.2">
      <c r="A4" s="209" t="s">
        <v>3547</v>
      </c>
      <c r="B4" s="390" t="s">
        <v>3548</v>
      </c>
      <c r="C4" s="391"/>
      <c r="D4" s="5"/>
      <c r="E4" s="5"/>
      <c r="F4" s="5"/>
      <c r="G4" s="5"/>
      <c r="H4" s="5"/>
      <c r="I4" s="5"/>
      <c r="J4" s="5"/>
      <c r="K4" s="5"/>
      <c r="L4" s="5"/>
      <c r="M4" s="5"/>
      <c r="N4" s="5"/>
      <c r="O4" s="5"/>
      <c r="P4" s="5"/>
    </row>
    <row r="5" spans="1:16" ht="48" hidden="1" customHeight="1" x14ac:dyDescent="0.2">
      <c r="A5" s="209" t="s">
        <v>3547</v>
      </c>
      <c r="B5" s="390" t="s">
        <v>3549</v>
      </c>
      <c r="C5" s="391"/>
      <c r="D5" s="5"/>
      <c r="E5" s="5"/>
      <c r="F5" s="5"/>
      <c r="G5" s="5"/>
      <c r="H5" s="5"/>
      <c r="I5" s="5"/>
      <c r="J5" s="5"/>
      <c r="K5" s="5"/>
      <c r="L5" s="5"/>
      <c r="M5" s="5"/>
      <c r="N5" s="5"/>
      <c r="O5" s="5"/>
      <c r="P5" s="5"/>
    </row>
    <row r="6" spans="1:16" ht="59.25" hidden="1" customHeight="1" x14ac:dyDescent="0.2">
      <c r="A6" s="209" t="s">
        <v>3547</v>
      </c>
      <c r="B6" s="390" t="s">
        <v>3550</v>
      </c>
      <c r="C6" s="391"/>
      <c r="D6" s="5"/>
      <c r="E6" s="5"/>
      <c r="F6" s="5"/>
      <c r="G6" s="5"/>
      <c r="H6" s="5"/>
      <c r="I6" s="5"/>
      <c r="J6" s="5"/>
      <c r="K6" s="5"/>
      <c r="L6" s="5"/>
      <c r="M6" s="5"/>
      <c r="N6" s="5"/>
      <c r="O6" s="5"/>
      <c r="P6" s="5"/>
    </row>
    <row r="7" spans="1:16" ht="48" hidden="1" customHeight="1" x14ac:dyDescent="0.2">
      <c r="A7" s="209" t="s">
        <v>3551</v>
      </c>
      <c r="B7" s="390" t="s">
        <v>3552</v>
      </c>
      <c r="C7" s="391"/>
      <c r="D7" s="5"/>
      <c r="E7" s="5"/>
      <c r="F7" s="5"/>
      <c r="G7" s="5"/>
      <c r="H7" s="5"/>
      <c r="I7" s="5"/>
      <c r="J7" s="5"/>
      <c r="K7" s="5"/>
      <c r="L7" s="5"/>
      <c r="M7" s="5"/>
      <c r="N7" s="5"/>
      <c r="O7" s="5"/>
      <c r="P7" s="5"/>
    </row>
    <row r="8" spans="1:16" ht="41.25" hidden="1" customHeight="1" x14ac:dyDescent="0.2">
      <c r="A8" s="209" t="s">
        <v>3553</v>
      </c>
      <c r="B8" s="390" t="s">
        <v>3554</v>
      </c>
      <c r="C8" s="391"/>
      <c r="D8" s="5"/>
      <c r="E8" s="5"/>
      <c r="F8" s="5"/>
      <c r="G8" s="5"/>
      <c r="H8" s="5"/>
      <c r="I8" s="5"/>
      <c r="J8" s="5"/>
      <c r="K8" s="5"/>
      <c r="L8" s="5"/>
      <c r="M8" s="5"/>
      <c r="N8" s="5"/>
      <c r="O8" s="5"/>
      <c r="P8" s="5"/>
    </row>
    <row r="9" spans="1:16" ht="59.25" hidden="1" customHeight="1" x14ac:dyDescent="0.2">
      <c r="A9" s="209" t="s">
        <v>3555</v>
      </c>
      <c r="B9" s="390" t="s">
        <v>3556</v>
      </c>
      <c r="C9" s="391"/>
      <c r="D9" s="5"/>
      <c r="E9" s="5"/>
      <c r="F9" s="5"/>
      <c r="G9" s="5"/>
      <c r="H9" s="5"/>
      <c r="I9" s="5"/>
      <c r="J9" s="5"/>
      <c r="K9" s="5"/>
      <c r="L9" s="5"/>
      <c r="M9" s="5"/>
      <c r="N9" s="5"/>
      <c r="O9" s="5"/>
      <c r="P9" s="5"/>
    </row>
    <row r="10" spans="1:16" ht="61.5" hidden="1" customHeight="1" x14ac:dyDescent="0.2">
      <c r="A10" s="209" t="s">
        <v>3555</v>
      </c>
      <c r="B10" s="390" t="s">
        <v>3557</v>
      </c>
      <c r="C10" s="391"/>
      <c r="D10" s="5"/>
      <c r="E10" s="5"/>
      <c r="F10" s="5"/>
      <c r="G10" s="5"/>
      <c r="H10" s="5"/>
      <c r="I10" s="5"/>
      <c r="J10" s="5"/>
      <c r="K10" s="5"/>
      <c r="L10" s="5"/>
      <c r="M10" s="5"/>
      <c r="N10" s="5"/>
      <c r="O10" s="5"/>
      <c r="P10" s="5"/>
    </row>
    <row r="11" spans="1:16" ht="43.5" hidden="1" customHeight="1" x14ac:dyDescent="0.2">
      <c r="A11" s="209" t="s">
        <v>3555</v>
      </c>
      <c r="B11" s="390" t="s">
        <v>3558</v>
      </c>
      <c r="C11" s="391"/>
      <c r="D11" s="5"/>
      <c r="E11" s="5"/>
      <c r="F11" s="5"/>
      <c r="G11" s="5"/>
      <c r="H11" s="5"/>
      <c r="I11" s="5"/>
      <c r="J11" s="5"/>
      <c r="K11" s="5"/>
      <c r="L11" s="5"/>
      <c r="M11" s="5"/>
      <c r="N11" s="5"/>
      <c r="O11" s="5"/>
      <c r="P11" s="5"/>
    </row>
    <row r="12" spans="1:16" ht="27.75" hidden="1" customHeight="1" x14ac:dyDescent="0.2">
      <c r="A12" s="209" t="s">
        <v>3559</v>
      </c>
      <c r="B12" s="390" t="s">
        <v>3560</v>
      </c>
      <c r="C12" s="391"/>
      <c r="D12" s="5"/>
      <c r="E12" s="5"/>
      <c r="F12" s="5"/>
      <c r="G12" s="5"/>
      <c r="H12" s="5"/>
      <c r="I12" s="5"/>
      <c r="J12" s="5"/>
      <c r="K12" s="5"/>
      <c r="L12" s="5"/>
      <c r="M12" s="5"/>
      <c r="N12" s="5"/>
      <c r="O12" s="5"/>
      <c r="P12" s="5"/>
    </row>
    <row r="13" spans="1:16" ht="27.75" hidden="1" customHeight="1" x14ac:dyDescent="0.2">
      <c r="A13" s="209" t="s">
        <v>3561</v>
      </c>
      <c r="B13" s="390" t="s">
        <v>3562</v>
      </c>
      <c r="C13" s="391"/>
      <c r="D13" s="5"/>
      <c r="E13" s="5"/>
      <c r="F13" s="5"/>
      <c r="G13" s="5"/>
      <c r="H13" s="5"/>
      <c r="I13" s="5"/>
      <c r="J13" s="5"/>
      <c r="K13" s="5"/>
      <c r="L13" s="5"/>
      <c r="M13" s="5"/>
      <c r="N13" s="5"/>
      <c r="O13" s="5"/>
      <c r="P13" s="5"/>
    </row>
    <row r="14" spans="1:16" ht="45.75" hidden="1" customHeight="1" x14ac:dyDescent="0.2">
      <c r="A14" s="209" t="s">
        <v>3563</v>
      </c>
      <c r="B14" s="390" t="s">
        <v>3564</v>
      </c>
      <c r="C14" s="391"/>
      <c r="D14" s="5"/>
      <c r="E14" s="5"/>
      <c r="F14" s="5"/>
      <c r="G14" s="5"/>
      <c r="H14" s="5"/>
      <c r="I14" s="5"/>
      <c r="J14" s="5"/>
      <c r="K14" s="5"/>
      <c r="L14" s="5"/>
      <c r="M14" s="5"/>
      <c r="N14" s="5"/>
      <c r="O14" s="5"/>
      <c r="P14" s="5"/>
    </row>
    <row r="15" spans="1:16" ht="45.75" hidden="1" customHeight="1" x14ac:dyDescent="0.2">
      <c r="A15" s="209" t="s">
        <v>3565</v>
      </c>
      <c r="B15" s="390" t="s">
        <v>3566</v>
      </c>
      <c r="C15" s="391"/>
      <c r="D15" s="5"/>
      <c r="E15" s="5"/>
      <c r="F15" s="5"/>
      <c r="G15" s="5"/>
      <c r="H15" s="5"/>
      <c r="I15" s="5"/>
      <c r="J15" s="5"/>
      <c r="K15" s="5"/>
      <c r="L15" s="5"/>
      <c r="M15" s="5"/>
      <c r="N15" s="5"/>
      <c r="O15" s="5"/>
      <c r="P15" s="5"/>
    </row>
    <row r="16" spans="1:16" ht="51" hidden="1" customHeight="1" x14ac:dyDescent="0.2">
      <c r="A16" s="209" t="s">
        <v>3567</v>
      </c>
      <c r="B16" s="390" t="s">
        <v>3568</v>
      </c>
      <c r="C16" s="391"/>
      <c r="D16" s="5"/>
      <c r="E16" s="5"/>
      <c r="F16" s="5"/>
      <c r="G16" s="5"/>
      <c r="H16" s="5"/>
      <c r="I16" s="5"/>
      <c r="J16" s="5"/>
      <c r="K16" s="5"/>
      <c r="L16" s="5"/>
      <c r="M16" s="5"/>
      <c r="N16" s="5"/>
      <c r="O16" s="5"/>
      <c r="P16" s="5"/>
    </row>
    <row r="17" spans="1:16" ht="27.75" hidden="1" customHeight="1" x14ac:dyDescent="0.2">
      <c r="A17" s="209" t="s">
        <v>3569</v>
      </c>
      <c r="B17" s="390" t="s">
        <v>3570</v>
      </c>
      <c r="C17" s="391"/>
      <c r="D17" s="5"/>
      <c r="E17" s="5"/>
      <c r="F17" s="5"/>
      <c r="G17" s="5"/>
      <c r="H17" s="5"/>
      <c r="I17" s="5"/>
      <c r="J17" s="5"/>
      <c r="K17" s="5"/>
      <c r="L17" s="5"/>
      <c r="M17" s="5"/>
      <c r="N17" s="5"/>
      <c r="O17" s="5"/>
      <c r="P17" s="5"/>
    </row>
    <row r="18" spans="1:16" ht="27.75" hidden="1" customHeight="1" x14ac:dyDescent="0.2">
      <c r="A18" s="209" t="s">
        <v>3571</v>
      </c>
      <c r="B18" s="390" t="s">
        <v>3572</v>
      </c>
      <c r="C18" s="391"/>
      <c r="D18" s="5"/>
      <c r="E18" s="5"/>
      <c r="F18" s="5"/>
      <c r="G18" s="5"/>
      <c r="H18" s="5"/>
      <c r="I18" s="5"/>
      <c r="J18" s="5"/>
      <c r="K18" s="5"/>
      <c r="L18" s="5"/>
      <c r="M18" s="5"/>
      <c r="N18" s="5"/>
      <c r="O18" s="5"/>
      <c r="P18" s="5"/>
    </row>
    <row r="19" spans="1:16" ht="45" hidden="1" customHeight="1" x14ac:dyDescent="0.2">
      <c r="A19" s="209" t="s">
        <v>3571</v>
      </c>
      <c r="B19" s="390" t="s">
        <v>3573</v>
      </c>
      <c r="C19" s="391"/>
      <c r="D19" s="5"/>
      <c r="E19" s="5"/>
      <c r="F19" s="5"/>
      <c r="G19" s="5"/>
      <c r="H19" s="5"/>
      <c r="I19" s="5"/>
      <c r="J19" s="5"/>
      <c r="K19" s="5"/>
      <c r="L19" s="5"/>
      <c r="M19" s="5"/>
      <c r="N19" s="5"/>
      <c r="O19" s="5"/>
      <c r="P19" s="5"/>
    </row>
    <row r="20" spans="1:16" ht="45" hidden="1" customHeight="1" x14ac:dyDescent="0.2">
      <c r="A20" s="209" t="s">
        <v>3574</v>
      </c>
      <c r="B20" s="390" t="s">
        <v>3575</v>
      </c>
      <c r="C20" s="391"/>
      <c r="D20" s="5"/>
      <c r="E20" s="5"/>
      <c r="F20" s="5"/>
      <c r="G20" s="5"/>
      <c r="H20" s="5"/>
      <c r="I20" s="5"/>
      <c r="J20" s="5"/>
      <c r="K20" s="5"/>
      <c r="L20" s="5"/>
      <c r="M20" s="5"/>
      <c r="N20" s="5"/>
      <c r="O20" s="5"/>
      <c r="P20" s="5"/>
    </row>
    <row r="21" spans="1:16" ht="30" hidden="1" customHeight="1" x14ac:dyDescent="0.2">
      <c r="A21" s="209" t="s">
        <v>3576</v>
      </c>
      <c r="B21" s="390" t="s">
        <v>3577</v>
      </c>
      <c r="C21" s="391"/>
      <c r="D21" s="5"/>
      <c r="E21" s="5"/>
      <c r="F21" s="5"/>
      <c r="G21" s="5"/>
      <c r="H21" s="5"/>
      <c r="I21" s="5"/>
      <c r="J21" s="5"/>
      <c r="K21" s="5"/>
      <c r="L21" s="5"/>
      <c r="M21" s="5"/>
      <c r="N21" s="5"/>
      <c r="O21" s="5"/>
      <c r="P21" s="5"/>
    </row>
    <row r="22" spans="1:16" ht="30" hidden="1" customHeight="1" x14ac:dyDescent="0.2">
      <c r="A22" s="209" t="s">
        <v>3578</v>
      </c>
      <c r="B22" s="390" t="s">
        <v>3579</v>
      </c>
      <c r="C22" s="391"/>
      <c r="D22" s="5"/>
      <c r="E22" s="5"/>
      <c r="F22" s="5"/>
      <c r="G22" s="5"/>
      <c r="H22" s="5"/>
      <c r="I22" s="5"/>
      <c r="J22" s="5"/>
      <c r="K22" s="5"/>
      <c r="L22" s="5"/>
      <c r="M22" s="5"/>
      <c r="N22" s="5"/>
      <c r="O22" s="5"/>
      <c r="P22" s="5"/>
    </row>
    <row r="23" spans="1:16" ht="30" hidden="1" customHeight="1" x14ac:dyDescent="0.2">
      <c r="A23" s="209" t="s">
        <v>3580</v>
      </c>
      <c r="B23" s="390" t="s">
        <v>3581</v>
      </c>
      <c r="C23" s="391"/>
      <c r="D23" s="5"/>
      <c r="E23" s="5"/>
      <c r="F23" s="5"/>
      <c r="G23" s="5"/>
      <c r="H23" s="5"/>
      <c r="I23" s="5"/>
      <c r="J23" s="5"/>
      <c r="K23" s="5"/>
      <c r="L23" s="5"/>
      <c r="M23" s="5"/>
      <c r="N23" s="5"/>
      <c r="O23" s="5"/>
      <c r="P23" s="5"/>
    </row>
    <row r="24" spans="1:16" ht="30" hidden="1" customHeight="1" x14ac:dyDescent="0.2">
      <c r="A24" s="209" t="s">
        <v>3582</v>
      </c>
      <c r="B24" s="390" t="s">
        <v>3583</v>
      </c>
      <c r="C24" s="391"/>
      <c r="D24" s="5"/>
      <c r="E24" s="5"/>
      <c r="F24" s="5"/>
      <c r="G24" s="5"/>
      <c r="H24" s="5"/>
      <c r="I24" s="5"/>
      <c r="J24" s="5"/>
      <c r="K24" s="5"/>
      <c r="L24" s="5"/>
      <c r="M24" s="5"/>
      <c r="N24" s="5"/>
      <c r="O24" s="5"/>
      <c r="P24" s="5"/>
    </row>
    <row r="25" spans="1:16" ht="30" hidden="1" customHeight="1" x14ac:dyDescent="0.2">
      <c r="A25" s="209" t="s">
        <v>3584</v>
      </c>
      <c r="B25" s="390" t="s">
        <v>3585</v>
      </c>
      <c r="C25" s="391"/>
      <c r="D25" s="5"/>
      <c r="E25" s="5"/>
      <c r="F25" s="5"/>
      <c r="G25" s="5"/>
      <c r="H25" s="5"/>
      <c r="I25" s="5"/>
      <c r="J25" s="5"/>
      <c r="K25" s="5"/>
      <c r="L25" s="5"/>
      <c r="M25" s="5"/>
      <c r="N25" s="5"/>
      <c r="O25" s="5"/>
      <c r="P25" s="5"/>
    </row>
    <row r="26" spans="1:16" ht="30" hidden="1" customHeight="1" x14ac:dyDescent="0.2">
      <c r="A26" s="209" t="s">
        <v>3586</v>
      </c>
      <c r="B26" s="390" t="s">
        <v>3587</v>
      </c>
      <c r="C26" s="391"/>
      <c r="D26" s="5"/>
      <c r="E26" s="5"/>
      <c r="F26" s="5"/>
      <c r="G26" s="5"/>
      <c r="H26" s="5"/>
      <c r="I26" s="5"/>
      <c r="J26" s="5"/>
      <c r="K26" s="5"/>
      <c r="L26" s="5"/>
      <c r="M26" s="5"/>
      <c r="N26" s="5"/>
      <c r="O26" s="5"/>
      <c r="P26" s="5"/>
    </row>
    <row r="27" spans="1:16" ht="70.5" hidden="1" customHeight="1" x14ac:dyDescent="0.2">
      <c r="A27" s="209" t="s">
        <v>3588</v>
      </c>
      <c r="B27" s="390" t="s">
        <v>3589</v>
      </c>
      <c r="C27" s="391"/>
      <c r="D27" s="5"/>
      <c r="E27" s="5"/>
      <c r="F27" s="5"/>
      <c r="G27" s="5"/>
      <c r="H27" s="5"/>
      <c r="I27" s="5"/>
      <c r="J27" s="5"/>
      <c r="K27" s="5"/>
      <c r="L27" s="5"/>
      <c r="M27" s="5"/>
      <c r="N27" s="5"/>
      <c r="O27" s="5"/>
      <c r="P27" s="5"/>
    </row>
    <row r="28" spans="1:16" ht="48" hidden="1" customHeight="1" x14ac:dyDescent="0.2">
      <c r="A28" s="209" t="s">
        <v>3590</v>
      </c>
      <c r="B28" s="390" t="s">
        <v>3591</v>
      </c>
      <c r="C28" s="391"/>
      <c r="D28" s="5"/>
      <c r="E28" s="5"/>
      <c r="F28" s="5"/>
      <c r="G28" s="5"/>
      <c r="H28" s="5"/>
      <c r="I28" s="5"/>
      <c r="J28" s="5"/>
      <c r="K28" s="5"/>
      <c r="L28" s="5"/>
      <c r="M28" s="5"/>
      <c r="N28" s="5"/>
      <c r="O28" s="5"/>
      <c r="P28" s="5"/>
    </row>
    <row r="29" spans="1:16" ht="100.5" hidden="1" customHeight="1" x14ac:dyDescent="0.2">
      <c r="A29" s="209" t="s">
        <v>3592</v>
      </c>
      <c r="B29" s="390" t="s">
        <v>3593</v>
      </c>
      <c r="C29" s="391"/>
      <c r="D29" s="5"/>
      <c r="E29" s="5"/>
      <c r="F29" s="5"/>
      <c r="G29" s="5"/>
      <c r="H29" s="5"/>
      <c r="I29" s="5"/>
      <c r="J29" s="5"/>
      <c r="K29" s="5"/>
      <c r="L29" s="5"/>
      <c r="M29" s="5"/>
      <c r="N29" s="5"/>
      <c r="O29" s="5"/>
      <c r="P29" s="5"/>
    </row>
    <row r="30" spans="1:16" ht="45" hidden="1" customHeight="1" x14ac:dyDescent="0.2">
      <c r="A30" s="209" t="s">
        <v>3594</v>
      </c>
      <c r="B30" s="390" t="s">
        <v>3595</v>
      </c>
      <c r="C30" s="391"/>
      <c r="D30" s="5"/>
      <c r="E30" s="5"/>
      <c r="F30" s="5"/>
      <c r="G30" s="5"/>
      <c r="H30" s="5"/>
      <c r="I30" s="5"/>
      <c r="J30" s="5"/>
      <c r="K30" s="5"/>
      <c r="L30" s="5"/>
      <c r="M30" s="5"/>
      <c r="N30" s="5"/>
      <c r="O30" s="5"/>
      <c r="P30" s="5"/>
    </row>
    <row r="31" spans="1:16" ht="45" hidden="1" customHeight="1" x14ac:dyDescent="0.2">
      <c r="A31" s="209" t="s">
        <v>3596</v>
      </c>
      <c r="B31" s="390" t="s">
        <v>3597</v>
      </c>
      <c r="C31" s="391"/>
      <c r="D31" s="5"/>
      <c r="E31" s="5"/>
      <c r="F31" s="5"/>
      <c r="G31" s="5"/>
      <c r="H31" s="5"/>
      <c r="I31" s="5"/>
      <c r="J31" s="5"/>
      <c r="K31" s="5"/>
      <c r="L31" s="5"/>
      <c r="M31" s="5"/>
      <c r="N31" s="5"/>
      <c r="O31" s="5"/>
      <c r="P31" s="5"/>
    </row>
    <row r="32" spans="1:16" ht="45" hidden="1" customHeight="1" x14ac:dyDescent="0.2">
      <c r="A32" s="209" t="s">
        <v>3598</v>
      </c>
      <c r="B32" s="390" t="s">
        <v>3599</v>
      </c>
      <c r="C32" s="391"/>
      <c r="D32" s="5"/>
      <c r="E32" s="5"/>
      <c r="F32" s="5"/>
      <c r="G32" s="5"/>
      <c r="H32" s="5"/>
      <c r="I32" s="5"/>
      <c r="J32" s="5"/>
      <c r="K32" s="5"/>
      <c r="L32" s="5"/>
      <c r="M32" s="5"/>
      <c r="N32" s="5"/>
      <c r="O32" s="5"/>
      <c r="P32" s="5"/>
    </row>
    <row r="33" spans="1:16" ht="72" hidden="1" customHeight="1" x14ac:dyDescent="0.2">
      <c r="A33" s="209" t="s">
        <v>3600</v>
      </c>
      <c r="B33" s="390" t="s">
        <v>3601</v>
      </c>
      <c r="C33" s="391"/>
      <c r="D33" s="5"/>
      <c r="E33" s="5"/>
      <c r="F33" s="5"/>
      <c r="G33" s="5"/>
      <c r="H33" s="5"/>
      <c r="I33" s="5"/>
      <c r="J33" s="5"/>
      <c r="K33" s="5"/>
      <c r="L33" s="5"/>
      <c r="M33" s="5"/>
      <c r="N33" s="5"/>
      <c r="O33" s="5"/>
      <c r="P33" s="5"/>
    </row>
    <row r="34" spans="1:16" ht="79.5" hidden="1" customHeight="1" x14ac:dyDescent="0.2">
      <c r="A34" s="209" t="s">
        <v>3602</v>
      </c>
      <c r="B34" s="390" t="s">
        <v>3603</v>
      </c>
      <c r="C34" s="391"/>
      <c r="D34" s="5"/>
      <c r="E34" s="5"/>
      <c r="F34" s="5"/>
      <c r="G34" s="5"/>
      <c r="H34" s="5"/>
      <c r="I34" s="5"/>
      <c r="J34" s="5"/>
      <c r="K34" s="5"/>
      <c r="L34" s="5"/>
      <c r="M34" s="5"/>
      <c r="N34" s="5"/>
      <c r="O34" s="5"/>
      <c r="P34" s="5"/>
    </row>
    <row r="35" spans="1:16" ht="70.5" hidden="1" customHeight="1" x14ac:dyDescent="0.2">
      <c r="A35" s="209" t="s">
        <v>3604</v>
      </c>
      <c r="B35" s="390" t="s">
        <v>3605</v>
      </c>
      <c r="C35" s="391"/>
      <c r="D35" s="5"/>
      <c r="E35" s="5"/>
      <c r="F35" s="5"/>
      <c r="G35" s="5"/>
      <c r="H35" s="5"/>
      <c r="I35" s="5"/>
      <c r="J35" s="5"/>
      <c r="K35" s="5"/>
      <c r="L35" s="5"/>
      <c r="M35" s="5"/>
      <c r="N35" s="5"/>
      <c r="O35" s="5"/>
      <c r="P35" s="5"/>
    </row>
    <row r="36" spans="1:16" ht="45.75" hidden="1" customHeight="1" x14ac:dyDescent="0.2">
      <c r="A36" s="209" t="s">
        <v>3606</v>
      </c>
      <c r="B36" s="390" t="s">
        <v>3607</v>
      </c>
      <c r="C36" s="391"/>
      <c r="D36" s="5"/>
      <c r="E36" s="5"/>
      <c r="F36" s="5"/>
      <c r="G36" s="5"/>
      <c r="H36" s="5"/>
      <c r="I36" s="5"/>
      <c r="J36" s="5"/>
      <c r="K36" s="5"/>
      <c r="L36" s="5"/>
      <c r="M36" s="5"/>
      <c r="N36" s="5"/>
      <c r="O36" s="5"/>
      <c r="P36" s="5"/>
    </row>
    <row r="37" spans="1:16" ht="54.75" hidden="1" customHeight="1" x14ac:dyDescent="0.2">
      <c r="A37" s="209" t="s">
        <v>3608</v>
      </c>
      <c r="B37" s="390" t="s">
        <v>3609</v>
      </c>
      <c r="C37" s="391"/>
      <c r="D37" s="5"/>
      <c r="E37" s="5"/>
      <c r="F37" s="5"/>
      <c r="G37" s="5"/>
      <c r="H37" s="5"/>
      <c r="I37" s="5"/>
      <c r="J37" s="5"/>
      <c r="K37" s="5"/>
      <c r="L37" s="5"/>
      <c r="M37" s="5"/>
      <c r="N37" s="5"/>
      <c r="O37" s="5"/>
      <c r="P37" s="5"/>
    </row>
    <row r="38" spans="1:16" ht="37.5" hidden="1" customHeight="1" x14ac:dyDescent="0.2">
      <c r="A38" s="209" t="s">
        <v>3610</v>
      </c>
      <c r="B38" s="390" t="s">
        <v>3611</v>
      </c>
      <c r="C38" s="391"/>
      <c r="D38" s="5"/>
      <c r="E38" s="5"/>
      <c r="F38" s="5"/>
      <c r="G38" s="5"/>
      <c r="H38" s="5"/>
      <c r="I38" s="5"/>
      <c r="J38" s="5"/>
      <c r="K38" s="5"/>
      <c r="L38" s="5"/>
      <c r="M38" s="5"/>
      <c r="N38" s="5"/>
      <c r="O38" s="5"/>
      <c r="P38" s="5"/>
    </row>
    <row r="39" spans="1:16" ht="61.5" hidden="1" customHeight="1" x14ac:dyDescent="0.2">
      <c r="A39" s="209" t="s">
        <v>3612</v>
      </c>
      <c r="B39" s="390" t="s">
        <v>3613</v>
      </c>
      <c r="C39" s="391"/>
      <c r="D39" s="5"/>
      <c r="E39" s="5"/>
      <c r="F39" s="5"/>
      <c r="G39" s="5"/>
      <c r="H39" s="5"/>
      <c r="I39" s="5"/>
      <c r="J39" s="5"/>
      <c r="K39" s="5"/>
      <c r="L39" s="5"/>
      <c r="M39" s="5"/>
      <c r="N39" s="5"/>
      <c r="O39" s="5"/>
      <c r="P39" s="5"/>
    </row>
    <row r="40" spans="1:16" ht="53.25" hidden="1" customHeight="1" x14ac:dyDescent="0.2">
      <c r="A40" s="209" t="s">
        <v>3614</v>
      </c>
      <c r="B40" s="390" t="s">
        <v>3615</v>
      </c>
      <c r="C40" s="391"/>
      <c r="D40" s="5"/>
      <c r="E40" s="5"/>
      <c r="F40" s="5"/>
      <c r="G40" s="5"/>
      <c r="H40" s="5"/>
      <c r="I40" s="5"/>
      <c r="J40" s="5"/>
      <c r="K40" s="5"/>
      <c r="L40" s="5"/>
      <c r="M40" s="5"/>
      <c r="N40" s="5"/>
      <c r="O40" s="5"/>
      <c r="P40" s="5"/>
    </row>
    <row r="41" spans="1:16" ht="73.5" hidden="1" customHeight="1" x14ac:dyDescent="0.2">
      <c r="A41" s="209" t="s">
        <v>3616</v>
      </c>
      <c r="B41" s="390" t="s">
        <v>3617</v>
      </c>
      <c r="C41" s="391"/>
      <c r="D41" s="5"/>
      <c r="E41" s="5"/>
      <c r="F41" s="5"/>
      <c r="G41" s="5"/>
      <c r="H41" s="5"/>
      <c r="I41" s="5"/>
      <c r="J41" s="5"/>
      <c r="K41" s="5"/>
      <c r="L41" s="5"/>
      <c r="M41" s="5"/>
      <c r="N41" s="5"/>
      <c r="O41" s="5"/>
      <c r="P41" s="5"/>
    </row>
    <row r="42" spans="1:16" ht="57.75" hidden="1" customHeight="1" x14ac:dyDescent="0.2">
      <c r="A42" s="209" t="s">
        <v>3618</v>
      </c>
      <c r="B42" s="390" t="s">
        <v>3619</v>
      </c>
      <c r="C42" s="391"/>
      <c r="D42" s="5"/>
      <c r="E42" s="5"/>
      <c r="F42" s="5"/>
      <c r="G42" s="5"/>
      <c r="H42" s="5"/>
      <c r="I42" s="5"/>
      <c r="J42" s="5"/>
      <c r="K42" s="5"/>
      <c r="L42" s="5"/>
      <c r="M42" s="5"/>
      <c r="N42" s="5"/>
      <c r="O42" s="5"/>
      <c r="P42" s="5"/>
    </row>
    <row r="43" spans="1:16" ht="84" hidden="1" customHeight="1" x14ac:dyDescent="0.2">
      <c r="A43" s="209" t="s">
        <v>3620</v>
      </c>
      <c r="B43" s="390" t="s">
        <v>3621</v>
      </c>
      <c r="C43" s="391"/>
      <c r="D43" s="5"/>
      <c r="E43" s="5"/>
      <c r="F43" s="5"/>
      <c r="G43" s="5"/>
      <c r="H43" s="5"/>
      <c r="I43" s="5"/>
      <c r="J43" s="5"/>
      <c r="K43" s="5"/>
      <c r="L43" s="5"/>
      <c r="M43" s="5"/>
      <c r="N43" s="5"/>
      <c r="O43" s="5"/>
      <c r="P43" s="5"/>
    </row>
    <row r="44" spans="1:16" ht="48" hidden="1" customHeight="1" x14ac:dyDescent="0.2">
      <c r="A44" s="209" t="s">
        <v>3622</v>
      </c>
      <c r="B44" s="390" t="s">
        <v>3623</v>
      </c>
      <c r="C44" s="391"/>
      <c r="D44" s="5"/>
      <c r="E44" s="5"/>
      <c r="F44" s="5"/>
      <c r="G44" s="5"/>
      <c r="H44" s="5"/>
      <c r="I44" s="5"/>
      <c r="J44" s="5"/>
      <c r="K44" s="5"/>
      <c r="L44" s="5"/>
      <c r="M44" s="5"/>
      <c r="N44" s="5"/>
      <c r="O44" s="5"/>
      <c r="P44" s="5"/>
    </row>
    <row r="45" spans="1:16" ht="57" hidden="1" customHeight="1" x14ac:dyDescent="0.2">
      <c r="A45" s="209" t="s">
        <v>3624</v>
      </c>
      <c r="B45" s="390" t="s">
        <v>3625</v>
      </c>
      <c r="C45" s="391"/>
      <c r="D45" s="5"/>
      <c r="E45" s="5"/>
      <c r="F45" s="5"/>
      <c r="G45" s="5"/>
      <c r="H45" s="5"/>
      <c r="I45" s="5"/>
      <c r="J45" s="5"/>
      <c r="K45" s="5"/>
      <c r="L45" s="5"/>
      <c r="M45" s="5"/>
      <c r="N45" s="5"/>
      <c r="O45" s="5"/>
      <c r="P45" s="5"/>
    </row>
    <row r="46" spans="1:16" ht="73.5" hidden="1" customHeight="1" x14ac:dyDescent="0.2">
      <c r="A46" s="209" t="s">
        <v>3626</v>
      </c>
      <c r="B46" s="395" t="s">
        <v>3627</v>
      </c>
      <c r="C46" s="391"/>
      <c r="D46" s="5"/>
      <c r="E46" s="5"/>
      <c r="F46" s="5"/>
      <c r="G46" s="5"/>
      <c r="H46" s="5"/>
      <c r="I46" s="5"/>
      <c r="J46" s="5"/>
      <c r="K46" s="5"/>
      <c r="L46" s="5"/>
      <c r="M46" s="5"/>
      <c r="N46" s="5"/>
      <c r="O46" s="5"/>
      <c r="P46" s="5"/>
    </row>
    <row r="47" spans="1:16" ht="66" hidden="1" customHeight="1" x14ac:dyDescent="0.2">
      <c r="A47" s="39" t="s">
        <v>3628</v>
      </c>
      <c r="B47" s="396" t="s">
        <v>3629</v>
      </c>
      <c r="C47" s="396"/>
      <c r="D47" s="5"/>
      <c r="E47" s="5"/>
      <c r="F47" s="5"/>
      <c r="G47" s="5"/>
      <c r="H47" s="5"/>
      <c r="I47" s="5"/>
      <c r="J47" s="5"/>
      <c r="K47" s="5"/>
      <c r="L47" s="5"/>
      <c r="M47" s="5"/>
      <c r="N47" s="5"/>
      <c r="O47" s="5"/>
      <c r="P47" s="5"/>
    </row>
    <row r="48" spans="1:16" ht="123.75" customHeight="1" x14ac:dyDescent="0.2">
      <c r="A48" s="197" t="s">
        <v>3630</v>
      </c>
      <c r="B48" s="394" t="s">
        <v>3631</v>
      </c>
      <c r="C48" s="393"/>
      <c r="D48" s="5"/>
      <c r="E48" s="5"/>
      <c r="F48" s="5"/>
      <c r="G48" s="5"/>
      <c r="H48" s="5"/>
      <c r="I48" s="5"/>
      <c r="J48" s="5"/>
      <c r="K48" s="5"/>
      <c r="L48" s="5"/>
      <c r="M48" s="5"/>
      <c r="N48" s="5"/>
      <c r="O48" s="5"/>
      <c r="P48" s="5"/>
    </row>
    <row r="49" spans="1:16" ht="34.5" customHeight="1" x14ac:dyDescent="0.2">
      <c r="A49" s="197" t="s">
        <v>3632</v>
      </c>
      <c r="B49" s="392" t="s">
        <v>3633</v>
      </c>
      <c r="C49" s="393"/>
      <c r="D49" s="5"/>
      <c r="E49" s="5"/>
      <c r="F49" s="5"/>
      <c r="G49" s="5"/>
      <c r="H49" s="5"/>
      <c r="I49" s="5"/>
      <c r="J49" s="5"/>
      <c r="K49" s="5"/>
      <c r="L49" s="5"/>
      <c r="M49" s="5"/>
      <c r="N49" s="5"/>
      <c r="O49" s="5"/>
      <c r="P49" s="5"/>
    </row>
    <row r="50" spans="1:16" ht="34.5" customHeight="1" x14ac:dyDescent="0.2">
      <c r="A50" s="197" t="s">
        <v>3634</v>
      </c>
      <c r="B50" s="392" t="s">
        <v>3635</v>
      </c>
      <c r="C50" s="393"/>
      <c r="D50" s="5"/>
      <c r="E50" s="5"/>
      <c r="F50" s="5"/>
      <c r="G50" s="5"/>
      <c r="H50" s="5"/>
      <c r="I50" s="5"/>
      <c r="J50" s="5"/>
      <c r="K50" s="5"/>
      <c r="L50" s="5"/>
      <c r="M50" s="5"/>
      <c r="N50" s="5"/>
      <c r="O50" s="5"/>
      <c r="P50" s="5"/>
    </row>
    <row r="51" spans="1:16" ht="31.5" customHeight="1" x14ac:dyDescent="0.2">
      <c r="A51" s="210" t="s">
        <v>3636</v>
      </c>
      <c r="B51" s="390" t="s">
        <v>3637</v>
      </c>
      <c r="C51" s="391"/>
      <c r="D51" s="5"/>
      <c r="E51" s="5"/>
      <c r="F51" s="5"/>
      <c r="G51" s="5"/>
      <c r="H51" s="5"/>
      <c r="I51" s="5"/>
      <c r="J51" s="5"/>
      <c r="K51" s="5"/>
      <c r="L51" s="5"/>
      <c r="M51" s="5"/>
      <c r="N51" s="5"/>
      <c r="O51" s="5"/>
      <c r="P51" s="5"/>
    </row>
    <row r="52" spans="1:16" ht="31.5" customHeight="1" x14ac:dyDescent="0.2">
      <c r="A52" s="210" t="s">
        <v>3638</v>
      </c>
      <c r="B52" s="390" t="s">
        <v>3639</v>
      </c>
      <c r="C52" s="391"/>
      <c r="D52" s="5"/>
      <c r="E52" s="5"/>
      <c r="F52" s="5"/>
      <c r="G52" s="5"/>
      <c r="H52" s="5"/>
      <c r="I52" s="5"/>
      <c r="J52" s="5"/>
      <c r="K52" s="5"/>
      <c r="L52" s="5"/>
      <c r="M52" s="5"/>
      <c r="N52" s="5"/>
      <c r="O52" s="5"/>
      <c r="P52" s="5"/>
    </row>
    <row r="53" spans="1:16" ht="31.5" customHeight="1" x14ac:dyDescent="0.2">
      <c r="A53" s="210" t="s">
        <v>3640</v>
      </c>
      <c r="B53" s="397" t="s">
        <v>3641</v>
      </c>
      <c r="C53" s="398"/>
      <c r="D53" s="5"/>
      <c r="E53" s="5"/>
      <c r="F53" s="5"/>
      <c r="G53" s="5"/>
      <c r="H53" s="5"/>
      <c r="I53" s="5"/>
      <c r="J53" s="5"/>
      <c r="K53" s="5"/>
      <c r="L53" s="5"/>
      <c r="M53" s="5"/>
      <c r="N53" s="5"/>
      <c r="O53" s="5"/>
      <c r="P53" s="5"/>
    </row>
    <row r="54" spans="1:16" ht="31.5" customHeight="1" x14ac:dyDescent="0.2">
      <c r="A54" s="210" t="s">
        <v>3642</v>
      </c>
      <c r="B54" s="397" t="s">
        <v>3643</v>
      </c>
      <c r="C54" s="398"/>
      <c r="D54" s="5"/>
      <c r="E54" s="5"/>
      <c r="F54" s="5"/>
      <c r="G54" s="5"/>
      <c r="H54" s="5"/>
      <c r="I54" s="5"/>
      <c r="J54" s="5"/>
      <c r="K54" s="5"/>
      <c r="L54" s="5"/>
      <c r="M54" s="5"/>
      <c r="N54" s="5"/>
      <c r="O54" s="5"/>
      <c r="P54" s="5"/>
    </row>
    <row r="55" spans="1:16" ht="54.6" customHeight="1" x14ac:dyDescent="0.2">
      <c r="A55" s="210" t="s">
        <v>3644</v>
      </c>
      <c r="B55" s="397" t="s">
        <v>3645</v>
      </c>
      <c r="C55" s="398"/>
      <c r="D55" s="5"/>
      <c r="E55" s="5"/>
      <c r="F55" s="5"/>
      <c r="G55" s="5"/>
      <c r="H55" s="5"/>
      <c r="I55" s="5"/>
      <c r="J55" s="5"/>
      <c r="K55" s="5"/>
      <c r="L55" s="5"/>
      <c r="M55" s="5"/>
      <c r="N55" s="5"/>
      <c r="O55" s="5"/>
      <c r="P55" s="5"/>
    </row>
    <row r="56" spans="1:16" ht="54.6" customHeight="1" x14ac:dyDescent="0.2">
      <c r="A56" s="210" t="s">
        <v>3646</v>
      </c>
      <c r="B56" s="397" t="s">
        <v>3647</v>
      </c>
      <c r="C56" s="398"/>
      <c r="D56" s="5"/>
      <c r="E56" s="5"/>
      <c r="F56" s="5"/>
      <c r="G56" s="5"/>
      <c r="H56" s="5"/>
      <c r="I56" s="5"/>
      <c r="J56" s="5"/>
      <c r="K56" s="5"/>
      <c r="L56" s="5"/>
      <c r="M56" s="5"/>
      <c r="N56" s="5"/>
      <c r="O56" s="5"/>
      <c r="P56" s="5"/>
    </row>
    <row r="57" spans="1:16" ht="54" customHeight="1" x14ac:dyDescent="0.2">
      <c r="A57" s="210" t="s">
        <v>3648</v>
      </c>
      <c r="B57" s="397" t="s">
        <v>3649</v>
      </c>
      <c r="C57" s="398"/>
      <c r="D57" s="5"/>
      <c r="E57" s="5"/>
      <c r="F57" s="5"/>
      <c r="G57" s="5"/>
      <c r="H57" s="5"/>
      <c r="I57" s="5"/>
      <c r="J57" s="5"/>
      <c r="K57" s="5"/>
      <c r="L57" s="5"/>
      <c r="M57" s="5"/>
      <c r="N57" s="5"/>
      <c r="O57" s="5"/>
      <c r="P57" s="5"/>
    </row>
    <row r="58" spans="1:16" ht="31.15" customHeight="1" x14ac:dyDescent="0.2">
      <c r="A58" s="266" t="s">
        <v>3650</v>
      </c>
      <c r="B58" s="388" t="s">
        <v>3651</v>
      </c>
      <c r="C58" s="38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4"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36080</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28"/>
      <c r="F11" s="352" t="s">
        <v>37</v>
      </c>
      <c r="G11" s="353"/>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
      <c r="A16" s="349" t="s">
        <v>29</v>
      </c>
      <c r="B16" s="332" t="str">
        <f>'PR-RAS'!B6</f>
        <v>PRIHODI POSLOVANJA (šifre 61+62+63+64+65+66+67+68)</v>
      </c>
      <c r="C16" s="333"/>
      <c r="D16" s="333"/>
      <c r="E16" s="333"/>
      <c r="F16" s="334"/>
      <c r="G16" s="28" t="str">
        <f>'PR-RAS'!C6</f>
        <v>6</v>
      </c>
      <c r="H16" s="271">
        <f>'PR-RAS'!D6</f>
        <v>525724.33000000007</v>
      </c>
      <c r="I16" s="271">
        <f>'PR-RAS'!E6</f>
        <v>583711.79</v>
      </c>
      <c r="J16" s="5"/>
      <c r="K16" s="5"/>
      <c r="L16" s="5"/>
      <c r="M16" s="5"/>
      <c r="N16" s="5"/>
      <c r="O16" s="5"/>
      <c r="P16" s="5"/>
      <c r="Q16" s="5"/>
      <c r="R16" s="5"/>
      <c r="S16" s="5"/>
      <c r="T16" s="5"/>
      <c r="U16" s="5"/>
      <c r="V16" s="5"/>
      <c r="W16" s="5"/>
    </row>
    <row r="17" spans="1:23" ht="12.75" customHeight="1" x14ac:dyDescent="0.2">
      <c r="A17" s="350"/>
      <c r="B17" s="335" t="str">
        <f>'PR-RAS'!B152</f>
        <v xml:space="preserve">RASHODI POSLOVANJA (šifre 31+32+34+35+36+37+38) </v>
      </c>
      <c r="C17" s="336"/>
      <c r="D17" s="336"/>
      <c r="E17" s="336"/>
      <c r="F17" s="337"/>
      <c r="G17" s="29" t="str">
        <f>'PR-RAS'!C152</f>
        <v>3</v>
      </c>
      <c r="H17" s="271">
        <f>'PR-RAS'!D152</f>
        <v>355768.79</v>
      </c>
      <c r="I17" s="271">
        <f>'PR-RAS'!E152</f>
        <v>463543.39000000007</v>
      </c>
      <c r="J17" s="5"/>
      <c r="K17" s="5"/>
      <c r="L17" s="5"/>
      <c r="M17" s="5"/>
      <c r="N17" s="5"/>
      <c r="O17" s="5"/>
      <c r="P17" s="5"/>
      <c r="Q17" s="5"/>
      <c r="R17" s="5"/>
      <c r="S17" s="5"/>
      <c r="T17" s="5"/>
      <c r="U17" s="5"/>
      <c r="V17" s="5"/>
      <c r="W17" s="5"/>
    </row>
    <row r="18" spans="1:23" ht="12.75" customHeight="1" x14ac:dyDescent="0.2">
      <c r="A18" s="350"/>
      <c r="B18" s="335" t="str">
        <f>'PR-RAS'!B649</f>
        <v>Višak prihoda i primitaka raspoloživ u sljedećem razdoblju (šifre X005 + '9221-9222' - Y005 - '9222-9221')</v>
      </c>
      <c r="C18" s="336"/>
      <c r="D18" s="336"/>
      <c r="E18" s="336"/>
      <c r="F18" s="337"/>
      <c r="G18" s="29" t="str">
        <f>'PR-RAS'!C649</f>
        <v>X006</v>
      </c>
      <c r="H18" s="271">
        <f>'PR-RAS'!D649</f>
        <v>0</v>
      </c>
      <c r="I18" s="271">
        <f>'PR-RAS'!E649</f>
        <v>68620.609999999986</v>
      </c>
      <c r="J18" s="5"/>
      <c r="K18" s="5"/>
      <c r="L18" s="5"/>
      <c r="M18" s="5"/>
      <c r="N18" s="5"/>
      <c r="O18" s="5"/>
      <c r="P18" s="5"/>
      <c r="Q18" s="5"/>
      <c r="R18" s="5"/>
      <c r="S18" s="5"/>
      <c r="T18" s="5"/>
      <c r="U18" s="5"/>
      <c r="V18" s="5"/>
      <c r="W18" s="5"/>
    </row>
    <row r="19" spans="1:23" ht="12.75" customHeight="1" x14ac:dyDescent="0.2">
      <c r="A19" s="351"/>
      <c r="B19" s="338" t="str">
        <f>'PR-RAS'!B650</f>
        <v>Manjak prihoda i primitaka za pokriće u sljedećem razdoblju (šifre Y005 + '9222-9221' - X005 - '9221-9222' )</v>
      </c>
      <c r="C19" s="339"/>
      <c r="D19" s="339"/>
      <c r="E19" s="339"/>
      <c r="F19" s="340"/>
      <c r="G19" s="30" t="str">
        <f>'PR-RAS'!C650</f>
        <v>Y006</v>
      </c>
      <c r="H19" s="271">
        <f>'PR-RAS'!D650</f>
        <v>195098.49999999988</v>
      </c>
      <c r="I19" s="271">
        <f>'PR-RAS'!E650</f>
        <v>0</v>
      </c>
      <c r="J19" s="5"/>
      <c r="K19" s="5"/>
      <c r="L19" s="5"/>
      <c r="M19" s="5"/>
      <c r="N19" s="5"/>
      <c r="O19" s="5"/>
      <c r="P19" s="5"/>
      <c r="Q19" s="5"/>
      <c r="R19" s="5"/>
      <c r="S19" s="5"/>
      <c r="T19" s="5"/>
      <c r="U19" s="5"/>
      <c r="V19" s="5"/>
      <c r="W19" s="5"/>
    </row>
    <row r="20" spans="1:23" ht="29.25" customHeight="1" x14ac:dyDescent="0.2">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
      <c r="A37" s="349" t="s">
        <v>37</v>
      </c>
      <c r="B37" s="332" t="str">
        <f>OBVEZE!B5</f>
        <v>Stanje obveza 1. siječnja (=stanju obveza iz Izvještaja o obvezama na 31. prosinca prethodne godine)</v>
      </c>
      <c r="C37" s="333"/>
      <c r="D37" s="333"/>
      <c r="E37" s="333"/>
      <c r="F37" s="334"/>
      <c r="G37" s="126" t="str">
        <f>OBVEZE!C5</f>
        <v>V001</v>
      </c>
      <c r="H37" s="271">
        <f>OBVEZE!D5</f>
        <v>665276.07999999996</v>
      </c>
      <c r="I37" s="271" t="s">
        <v>52</v>
      </c>
      <c r="J37" s="5"/>
      <c r="K37" s="5"/>
      <c r="L37" s="5"/>
      <c r="M37" s="5"/>
      <c r="N37" s="5"/>
      <c r="O37" s="5"/>
      <c r="P37" s="5"/>
      <c r="Q37" s="5"/>
      <c r="R37" s="5"/>
      <c r="S37" s="5"/>
      <c r="T37" s="5"/>
      <c r="U37" s="5"/>
      <c r="V37" s="5"/>
      <c r="W37" s="5"/>
    </row>
    <row r="38" spans="1:23" ht="12.75" customHeight="1" x14ac:dyDescent="0.2">
      <c r="A38" s="350"/>
      <c r="B38" s="335" t="str">
        <f>OBVEZE!B44</f>
        <v>Stanje obveza na kraju izvještajnog razdoblja (šifre V001+V002-V004) i (šifre V007+V009)</v>
      </c>
      <c r="C38" s="336"/>
      <c r="D38" s="336"/>
      <c r="E38" s="336"/>
      <c r="F38" s="337"/>
      <c r="G38" s="127" t="str">
        <f>OBVEZE!C44</f>
        <v>V006</v>
      </c>
      <c r="H38" s="271" t="s">
        <v>52</v>
      </c>
      <c r="I38" s="271">
        <f>OBVEZE!D44</f>
        <v>695052.08999999985</v>
      </c>
      <c r="J38" s="5"/>
      <c r="K38" s="5"/>
      <c r="L38" s="5"/>
      <c r="M38" s="5"/>
      <c r="N38" s="5"/>
      <c r="O38" s="5"/>
      <c r="P38" s="5"/>
      <c r="Q38" s="5"/>
      <c r="R38" s="5"/>
      <c r="S38" s="5"/>
      <c r="T38" s="5"/>
      <c r="U38" s="5"/>
      <c r="V38" s="5"/>
      <c r="W38" s="5"/>
    </row>
    <row r="39" spans="1:23" ht="12.75" customHeight="1" x14ac:dyDescent="0.2">
      <c r="A39" s="350"/>
      <c r="B39" s="335" t="str">
        <f>OBVEZE!B45</f>
        <v>Stanje dospjelih obveza na kraju izvještajnog razdoblja (šifre V008+D23+D24 + 'D dio 25,26' + D27)</v>
      </c>
      <c r="C39" s="336"/>
      <c r="D39" s="336"/>
      <c r="E39" s="336"/>
      <c r="F39" s="337"/>
      <c r="G39" s="127" t="str">
        <f>OBVEZE!C45</f>
        <v>V007</v>
      </c>
      <c r="H39" s="271" t="s">
        <v>52</v>
      </c>
      <c r="I39" s="271">
        <f>OBVEZE!D45</f>
        <v>37349.01</v>
      </c>
      <c r="J39" s="5"/>
      <c r="K39" s="5"/>
      <c r="L39" s="5"/>
      <c r="M39" s="5"/>
      <c r="N39" s="5"/>
      <c r="O39" s="5"/>
      <c r="P39" s="5"/>
      <c r="Q39" s="5"/>
      <c r="R39" s="5"/>
      <c r="S39" s="5"/>
      <c r="T39" s="5"/>
      <c r="U39" s="5"/>
      <c r="V39" s="5"/>
      <c r="W39" s="5"/>
    </row>
    <row r="40" spans="1:23" ht="12.75" customHeight="1" x14ac:dyDescent="0.2">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657703.07999999996</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5" zoomScaleNormal="100" workbookViewId="0">
      <selection activeCell="E1023" sqref="E1023"/>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525724.33000000007</v>
      </c>
      <c r="E6" s="60">
        <f>E7+E43+E49+E82+E106+E125+E134+E140</f>
        <v>583711.79</v>
      </c>
      <c r="F6" s="45">
        <f t="shared" ref="F6:F132" si="0">IF(D6&lt;&gt;0,IF(E6/D6&gt;=100,"&gt;&gt;100",E6/D6*100),"-")</f>
        <v>111.03001263038368</v>
      </c>
    </row>
    <row r="7" spans="1:24" ht="12.75" customHeight="1" x14ac:dyDescent="0.2">
      <c r="A7" s="63">
        <v>61</v>
      </c>
      <c r="B7" s="206" t="s">
        <v>65</v>
      </c>
      <c r="C7" s="242" t="s">
        <v>66</v>
      </c>
      <c r="D7" s="60">
        <f>D8+D17+D23+D29+D36+D39</f>
        <v>77615.069999999992</v>
      </c>
      <c r="E7" s="60">
        <f>E8+E17+E23+E29+E36+E39</f>
        <v>102086.62000000001</v>
      </c>
      <c r="F7" s="45">
        <f t="shared" si="0"/>
        <v>131.52937953930856</v>
      </c>
    </row>
    <row r="8" spans="1:24" ht="12.75" customHeight="1" x14ac:dyDescent="0.2">
      <c r="A8" s="63">
        <v>611</v>
      </c>
      <c r="B8" s="206" t="s">
        <v>67</v>
      </c>
      <c r="C8" s="242" t="s">
        <v>68</v>
      </c>
      <c r="D8" s="60">
        <f>SUM(D9:D14)-D15-D16</f>
        <v>69712.2</v>
      </c>
      <c r="E8" s="60">
        <f>SUM(E9:E14)-E15-E16</f>
        <v>95862.3</v>
      </c>
      <c r="F8" s="45">
        <f t="shared" si="0"/>
        <v>137.51151161489668</v>
      </c>
    </row>
    <row r="9" spans="1:24" ht="12.75" customHeight="1" x14ac:dyDescent="0.2">
      <c r="A9" s="63">
        <v>6111</v>
      </c>
      <c r="B9" s="65" t="s">
        <v>69</v>
      </c>
      <c r="C9" s="242" t="s">
        <v>70</v>
      </c>
      <c r="D9" s="189">
        <v>69712.2</v>
      </c>
      <c r="E9" s="189">
        <v>95862.3</v>
      </c>
      <c r="F9" s="45">
        <f t="shared" si="0"/>
        <v>137.51151161489668</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7902.87</v>
      </c>
      <c r="E23" s="60">
        <f t="shared" si="2"/>
        <v>6224.3200000000006</v>
      </c>
      <c r="F23" s="45">
        <f t="shared" si="0"/>
        <v>78.760247859321993</v>
      </c>
    </row>
    <row r="24" spans="1:6" ht="12.75" customHeight="1" x14ac:dyDescent="0.2">
      <c r="A24" s="63">
        <v>6131</v>
      </c>
      <c r="B24" s="65" t="s">
        <v>99</v>
      </c>
      <c r="C24" s="242" t="s">
        <v>100</v>
      </c>
      <c r="D24" s="189">
        <v>465.32</v>
      </c>
      <c r="E24" s="189">
        <v>130.43</v>
      </c>
      <c r="F24" s="45">
        <f t="shared" si="0"/>
        <v>28.030172784320467</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7437.55</v>
      </c>
      <c r="E27" s="189">
        <v>6093.89</v>
      </c>
      <c r="F27" s="45">
        <f t="shared" si="0"/>
        <v>81.934104644674647</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376103.12</v>
      </c>
      <c r="E49" s="60">
        <f>E50+E53+E58+E61+E64+E68+E71+E74+E77</f>
        <v>406787.21</v>
      </c>
      <c r="F49" s="45">
        <f t="shared" si="0"/>
        <v>108.15842474266103</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283483.12</v>
      </c>
      <c r="E58" s="60">
        <f t="shared" si="9"/>
        <v>94299.839999999997</v>
      </c>
      <c r="F58" s="45">
        <f t="shared" si="0"/>
        <v>33.264710787718158</v>
      </c>
    </row>
    <row r="59" spans="1:6" ht="24" x14ac:dyDescent="0.2">
      <c r="A59" s="63">
        <v>6331</v>
      </c>
      <c r="B59" s="65" t="s">
        <v>169</v>
      </c>
      <c r="C59" s="242" t="s">
        <v>170</v>
      </c>
      <c r="D59" s="189">
        <v>164560.04999999999</v>
      </c>
      <c r="E59" s="189">
        <v>4299.84</v>
      </c>
      <c r="F59" s="45">
        <f t="shared" si="0"/>
        <v>2.6129306596588906</v>
      </c>
    </row>
    <row r="60" spans="1:6" ht="24" x14ac:dyDescent="0.2">
      <c r="A60" s="63">
        <v>6332</v>
      </c>
      <c r="B60" s="65" t="s">
        <v>171</v>
      </c>
      <c r="C60" s="242" t="s">
        <v>172</v>
      </c>
      <c r="D60" s="189">
        <v>118923.07</v>
      </c>
      <c r="E60" s="189">
        <v>90000</v>
      </c>
      <c r="F60" s="45">
        <f t="shared" si="0"/>
        <v>75.679176462565252</v>
      </c>
    </row>
    <row r="61" spans="1:6" ht="12.75" customHeight="1" x14ac:dyDescent="0.2">
      <c r="A61" s="63">
        <v>634</v>
      </c>
      <c r="B61" s="65" t="s">
        <v>173</v>
      </c>
      <c r="C61" s="242" t="s">
        <v>174</v>
      </c>
      <c r="D61" s="60">
        <f t="shared" ref="D61:E61" si="10">SUM(D62:D63)</f>
        <v>3520</v>
      </c>
      <c r="E61" s="60">
        <f t="shared" si="10"/>
        <v>7020.3</v>
      </c>
      <c r="F61" s="45">
        <f t="shared" si="0"/>
        <v>199.44034090909091</v>
      </c>
    </row>
    <row r="62" spans="1:6" ht="12.75" customHeight="1" x14ac:dyDescent="0.2">
      <c r="A62" s="63">
        <v>6341</v>
      </c>
      <c r="B62" s="65" t="s">
        <v>175</v>
      </c>
      <c r="C62" s="242" t="s">
        <v>176</v>
      </c>
      <c r="D62" s="189">
        <v>3520</v>
      </c>
      <c r="E62" s="189">
        <v>7020.3</v>
      </c>
      <c r="F62" s="45">
        <f t="shared" si="0"/>
        <v>199.44034090909091</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171289.26</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v>171289.26</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89100</v>
      </c>
      <c r="E74" s="60">
        <f t="shared" si="13"/>
        <v>134177.81</v>
      </c>
      <c r="F74" s="45">
        <f t="shared" si="0"/>
        <v>150.59237934904601</v>
      </c>
    </row>
    <row r="75" spans="1:6" ht="12.75" customHeight="1" x14ac:dyDescent="0.2">
      <c r="A75" s="63" t="s">
        <v>201</v>
      </c>
      <c r="B75" s="65" t="s">
        <v>202</v>
      </c>
      <c r="C75" s="242" t="s">
        <v>201</v>
      </c>
      <c r="D75" s="189">
        <v>89100</v>
      </c>
      <c r="E75" s="189">
        <v>134177.81</v>
      </c>
      <c r="F75" s="45">
        <f t="shared" si="0"/>
        <v>150.59237934904601</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23467.34</v>
      </c>
      <c r="E82" s="60">
        <f t="shared" si="15"/>
        <v>24993.5</v>
      </c>
      <c r="F82" s="45">
        <f t="shared" si="0"/>
        <v>106.50333612586684</v>
      </c>
    </row>
    <row r="83" spans="1:6" ht="12.75" customHeight="1" x14ac:dyDescent="0.2">
      <c r="A83" s="63">
        <v>641</v>
      </c>
      <c r="B83" s="64" t="s">
        <v>217</v>
      </c>
      <c r="C83" s="242" t="s">
        <v>218</v>
      </c>
      <c r="D83" s="60">
        <f t="shared" ref="D83:E83" si="16">SUM(D84:D90)</f>
        <v>10.57</v>
      </c>
      <c r="E83" s="60">
        <f t="shared" si="16"/>
        <v>3856.64</v>
      </c>
      <c r="F83" s="45" t="str">
        <f t="shared" si="0"/>
        <v>&gt;&gt;100</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10.57</v>
      </c>
      <c r="E85" s="189">
        <v>8.75</v>
      </c>
      <c r="F85" s="45">
        <f t="shared" si="0"/>
        <v>82.78145695364239</v>
      </c>
    </row>
    <row r="86" spans="1:6" ht="12.75" customHeight="1" x14ac:dyDescent="0.2">
      <c r="A86" s="63">
        <v>6414</v>
      </c>
      <c r="B86" s="64" t="s">
        <v>223</v>
      </c>
      <c r="C86" s="242" t="s">
        <v>224</v>
      </c>
      <c r="D86" s="189">
        <v>0</v>
      </c>
      <c r="E86" s="189">
        <v>3847.89</v>
      </c>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23456.77</v>
      </c>
      <c r="E91" s="60">
        <f t="shared" si="17"/>
        <v>21136.86</v>
      </c>
      <c r="F91" s="45">
        <f t="shared" si="0"/>
        <v>90.109848883712459</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23352.19</v>
      </c>
      <c r="E93" s="189">
        <v>21116.959999999999</v>
      </c>
      <c r="F93" s="45">
        <f t="shared" si="0"/>
        <v>90.428178256514698</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104.58</v>
      </c>
      <c r="E97" s="189">
        <v>19.899999999999999</v>
      </c>
      <c r="F97" s="45">
        <f t="shared" si="0"/>
        <v>19.028494932109389</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48538.799999999996</v>
      </c>
      <c r="E106" s="60">
        <f>E107+E112+E120+E124</f>
        <v>49844.460000000006</v>
      </c>
      <c r="F106" s="45">
        <f t="shared" si="0"/>
        <v>102.68993052980298</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33730.479999999996</v>
      </c>
      <c r="E112" s="60">
        <f t="shared" si="20"/>
        <v>34036.090000000004</v>
      </c>
      <c r="F112" s="45">
        <f t="shared" si="0"/>
        <v>100.90603513498773</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33119.31</v>
      </c>
      <c r="E115" s="189">
        <v>33345.550000000003</v>
      </c>
      <c r="F115" s="45">
        <f t="shared" si="0"/>
        <v>100.68310601881502</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611.16999999999996</v>
      </c>
      <c r="E117" s="189">
        <v>690.54</v>
      </c>
      <c r="F117" s="45">
        <f t="shared" si="0"/>
        <v>112.98656674902236</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14808.32</v>
      </c>
      <c r="E120" s="60">
        <f t="shared" si="21"/>
        <v>15808.369999999999</v>
      </c>
      <c r="F120" s="45">
        <f t="shared" si="0"/>
        <v>106.75329814590717</v>
      </c>
    </row>
    <row r="121" spans="1:6" ht="12.75" customHeight="1" x14ac:dyDescent="0.2">
      <c r="A121" s="63">
        <v>6531</v>
      </c>
      <c r="B121" s="64" t="s">
        <v>293</v>
      </c>
      <c r="C121" s="242" t="s">
        <v>294</v>
      </c>
      <c r="D121" s="189">
        <v>0</v>
      </c>
      <c r="E121" s="189">
        <v>997.98</v>
      </c>
      <c r="F121" s="45" t="str">
        <f t="shared" si="0"/>
        <v>-</v>
      </c>
    </row>
    <row r="122" spans="1:6" ht="12.75" customHeight="1" x14ac:dyDescent="0.2">
      <c r="A122" s="63">
        <v>6532</v>
      </c>
      <c r="B122" s="64" t="s">
        <v>295</v>
      </c>
      <c r="C122" s="242" t="s">
        <v>296</v>
      </c>
      <c r="D122" s="189">
        <v>14808.32</v>
      </c>
      <c r="E122" s="189">
        <v>14810.39</v>
      </c>
      <c r="F122" s="45">
        <f t="shared" si="0"/>
        <v>100.0139786282306</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0</v>
      </c>
      <c r="E125" s="60">
        <f t="shared" si="22"/>
        <v>0</v>
      </c>
      <c r="F125" s="45" t="str">
        <f t="shared" si="0"/>
        <v>-</v>
      </c>
    </row>
    <row r="126" spans="1:6" ht="12.75" customHeight="1" x14ac:dyDescent="0.2">
      <c r="A126" s="63">
        <v>661</v>
      </c>
      <c r="B126" s="65" t="s">
        <v>303</v>
      </c>
      <c r="C126" s="242" t="s">
        <v>304</v>
      </c>
      <c r="D126" s="60">
        <f t="shared" ref="D126:E126" si="23">SUM(D127:D128)</f>
        <v>0</v>
      </c>
      <c r="E126" s="60">
        <f t="shared" si="23"/>
        <v>0</v>
      </c>
      <c r="F126" s="45" t="str">
        <f t="shared" si="0"/>
        <v>-</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0</v>
      </c>
      <c r="E129" s="60">
        <f t="shared" si="24"/>
        <v>0</v>
      </c>
      <c r="F129" s="45" t="str">
        <f t="shared" si="0"/>
        <v>-</v>
      </c>
    </row>
    <row r="130" spans="1:6" ht="12.75" customHeight="1" x14ac:dyDescent="0.2">
      <c r="A130" s="63">
        <v>6631</v>
      </c>
      <c r="B130" s="65" t="s">
        <v>311</v>
      </c>
      <c r="C130" s="242" t="s">
        <v>312</v>
      </c>
      <c r="D130" s="189">
        <v>0</v>
      </c>
      <c r="E130" s="189"/>
      <c r="F130" s="45" t="str">
        <f t="shared" si="0"/>
        <v>-</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0</v>
      </c>
      <c r="E134" s="60">
        <f t="shared" si="25"/>
        <v>0</v>
      </c>
      <c r="F134" s="45" t="str">
        <f t="shared" ref="F134:F229" si="26">IF(D134&lt;&gt;0,IF(E134/D134&gt;=100,"&gt;&gt;100",E134/D134*100),"-")</f>
        <v>-</v>
      </c>
    </row>
    <row r="135" spans="1:6" ht="24" x14ac:dyDescent="0.2">
      <c r="A135" s="63">
        <v>671</v>
      </c>
      <c r="B135" s="177" t="s">
        <v>321</v>
      </c>
      <c r="C135" s="242" t="s">
        <v>322</v>
      </c>
      <c r="D135" s="60">
        <f t="shared" ref="D135:E135" si="27">SUM(D136:D138)</f>
        <v>0</v>
      </c>
      <c r="E135" s="60">
        <f t="shared" si="27"/>
        <v>0</v>
      </c>
      <c r="F135" s="45" t="str">
        <f t="shared" si="26"/>
        <v>-</v>
      </c>
    </row>
    <row r="136" spans="1:6" ht="12.75" customHeight="1" x14ac:dyDescent="0.2">
      <c r="A136" s="63">
        <v>6711</v>
      </c>
      <c r="B136" s="65" t="s">
        <v>323</v>
      </c>
      <c r="C136" s="242" t="s">
        <v>324</v>
      </c>
      <c r="D136" s="189">
        <v>0</v>
      </c>
      <c r="E136" s="189"/>
      <c r="F136" s="45" t="str">
        <f t="shared" si="26"/>
        <v>-</v>
      </c>
    </row>
    <row r="137" spans="1:6" ht="24" x14ac:dyDescent="0.2">
      <c r="A137" s="63">
        <v>6712</v>
      </c>
      <c r="B137" s="177" t="s">
        <v>325</v>
      </c>
      <c r="C137" s="242" t="s">
        <v>326</v>
      </c>
      <c r="D137" s="189">
        <v>0</v>
      </c>
      <c r="E137" s="189"/>
      <c r="F137" s="45" t="str">
        <f t="shared" si="26"/>
        <v>-</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355768.79</v>
      </c>
      <c r="E152" s="60">
        <f>E153+E164+E202+E221+E230+E262+E273</f>
        <v>463543.39000000007</v>
      </c>
      <c r="F152" s="45">
        <f t="shared" si="26"/>
        <v>130.29343861219533</v>
      </c>
    </row>
    <row r="153" spans="1:6" ht="12.75" customHeight="1" x14ac:dyDescent="0.2">
      <c r="A153" s="63">
        <v>31</v>
      </c>
      <c r="B153" s="64" t="s">
        <v>356</v>
      </c>
      <c r="C153" s="242" t="s">
        <v>357</v>
      </c>
      <c r="D153" s="60">
        <f t="shared" ref="D153:E153" si="30">D154+D159+D160</f>
        <v>105360.67</v>
      </c>
      <c r="E153" s="60">
        <f t="shared" si="30"/>
        <v>187226.62</v>
      </c>
      <c r="F153" s="45">
        <f t="shared" si="26"/>
        <v>177.70067331576385</v>
      </c>
    </row>
    <row r="154" spans="1:6" ht="12.75" customHeight="1" x14ac:dyDescent="0.2">
      <c r="A154" s="63">
        <v>311</v>
      </c>
      <c r="B154" s="64" t="s">
        <v>358</v>
      </c>
      <c r="C154" s="242" t="s">
        <v>359</v>
      </c>
      <c r="D154" s="60">
        <f t="shared" ref="D154:E154" si="31">SUM(D155:D158)</f>
        <v>89302.97</v>
      </c>
      <c r="E154" s="60">
        <f t="shared" si="31"/>
        <v>160709.51999999999</v>
      </c>
      <c r="F154" s="45">
        <f t="shared" si="26"/>
        <v>179.95988263324276</v>
      </c>
    </row>
    <row r="155" spans="1:6" ht="12.75" customHeight="1" x14ac:dyDescent="0.2">
      <c r="A155" s="63">
        <v>3111</v>
      </c>
      <c r="B155" s="64" t="s">
        <v>360</v>
      </c>
      <c r="C155" s="242" t="s">
        <v>361</v>
      </c>
      <c r="D155" s="189">
        <v>89302.97</v>
      </c>
      <c r="E155" s="189">
        <v>160709.51999999999</v>
      </c>
      <c r="F155" s="45">
        <f t="shared" si="26"/>
        <v>179.95988263324276</v>
      </c>
    </row>
    <row r="156" spans="1:6" ht="12.75" customHeight="1" x14ac:dyDescent="0.2">
      <c r="A156" s="63">
        <v>3112</v>
      </c>
      <c r="B156" s="64" t="s">
        <v>362</v>
      </c>
      <c r="C156" s="242" t="s">
        <v>363</v>
      </c>
      <c r="D156" s="189">
        <v>0</v>
      </c>
      <c r="E156" s="189"/>
      <c r="F156" s="45" t="str">
        <f t="shared" si="26"/>
        <v>-</v>
      </c>
    </row>
    <row r="157" spans="1:6" ht="12.75" customHeight="1" x14ac:dyDescent="0.2">
      <c r="A157" s="63">
        <v>3113</v>
      </c>
      <c r="B157" s="65" t="s">
        <v>364</v>
      </c>
      <c r="C157" s="242" t="s">
        <v>365</v>
      </c>
      <c r="D157" s="189">
        <v>0</v>
      </c>
      <c r="E157" s="189"/>
      <c r="F157" s="45" t="str">
        <f t="shared" si="26"/>
        <v>-</v>
      </c>
    </row>
    <row r="158" spans="1:6" ht="12.75" customHeight="1" x14ac:dyDescent="0.2">
      <c r="A158" s="63">
        <v>3114</v>
      </c>
      <c r="B158" s="65" t="s">
        <v>366</v>
      </c>
      <c r="C158" s="242" t="s">
        <v>367</v>
      </c>
      <c r="D158" s="189">
        <v>0</v>
      </c>
      <c r="E158" s="189"/>
      <c r="F158" s="45" t="str">
        <f t="shared" si="26"/>
        <v>-</v>
      </c>
    </row>
    <row r="159" spans="1:6" ht="12.75" customHeight="1" x14ac:dyDescent="0.2">
      <c r="A159" s="63">
        <v>312</v>
      </c>
      <c r="B159" s="65" t="s">
        <v>368</v>
      </c>
      <c r="C159" s="242" t="s">
        <v>369</v>
      </c>
      <c r="D159" s="189">
        <v>1600</v>
      </c>
      <c r="E159" s="189"/>
      <c r="F159" s="45">
        <f t="shared" si="26"/>
        <v>0</v>
      </c>
    </row>
    <row r="160" spans="1:6" ht="12.75" customHeight="1" x14ac:dyDescent="0.2">
      <c r="A160" s="63">
        <v>313</v>
      </c>
      <c r="B160" s="65" t="s">
        <v>370</v>
      </c>
      <c r="C160" s="242" t="s">
        <v>371</v>
      </c>
      <c r="D160" s="60">
        <f t="shared" ref="D160:E160" si="32">SUM(D161:D163)</f>
        <v>14457.7</v>
      </c>
      <c r="E160" s="60">
        <f t="shared" si="32"/>
        <v>26517.1</v>
      </c>
      <c r="F160" s="45">
        <f t="shared" si="26"/>
        <v>183.41160765543617</v>
      </c>
    </row>
    <row r="161" spans="1:6" ht="12.75" customHeight="1" x14ac:dyDescent="0.2">
      <c r="A161" s="63">
        <v>3131</v>
      </c>
      <c r="B161" s="65" t="s">
        <v>372</v>
      </c>
      <c r="C161" s="242" t="s">
        <v>373</v>
      </c>
      <c r="D161" s="189">
        <v>0</v>
      </c>
      <c r="E161" s="189"/>
      <c r="F161" s="45" t="str">
        <f t="shared" si="26"/>
        <v>-</v>
      </c>
    </row>
    <row r="162" spans="1:6" ht="12.75" customHeight="1" x14ac:dyDescent="0.2">
      <c r="A162" s="63">
        <v>3132</v>
      </c>
      <c r="B162" s="65" t="s">
        <v>374</v>
      </c>
      <c r="C162" s="242" t="s">
        <v>375</v>
      </c>
      <c r="D162" s="189">
        <v>14457.7</v>
      </c>
      <c r="E162" s="189">
        <v>26517.1</v>
      </c>
      <c r="F162" s="45">
        <f t="shared" si="26"/>
        <v>183.41160765543617</v>
      </c>
    </row>
    <row r="163" spans="1:6" ht="12.75" customHeight="1" x14ac:dyDescent="0.2">
      <c r="A163" s="63">
        <v>3133</v>
      </c>
      <c r="B163" s="64" t="s">
        <v>376</v>
      </c>
      <c r="C163" s="242" t="s">
        <v>377</v>
      </c>
      <c r="D163" s="189">
        <v>0</v>
      </c>
      <c r="E163" s="189"/>
      <c r="F163" s="45" t="str">
        <f t="shared" si="26"/>
        <v>-</v>
      </c>
    </row>
    <row r="164" spans="1:6" ht="12.75" customHeight="1" x14ac:dyDescent="0.2">
      <c r="A164" s="70">
        <v>32</v>
      </c>
      <c r="B164" s="65" t="s">
        <v>378</v>
      </c>
      <c r="C164" s="242" t="s">
        <v>379</v>
      </c>
      <c r="D164" s="60">
        <f>D165+D170+D178+D188+D189+D194</f>
        <v>204594.56</v>
      </c>
      <c r="E164" s="60">
        <f>E165+E170+E178+E188+E189+E194</f>
        <v>217457.94000000003</v>
      </c>
      <c r="F164" s="45">
        <f t="shared" si="26"/>
        <v>106.28725416746174</v>
      </c>
    </row>
    <row r="165" spans="1:6" ht="12.75" customHeight="1" x14ac:dyDescent="0.2">
      <c r="A165" s="63">
        <v>321</v>
      </c>
      <c r="B165" s="64" t="s">
        <v>380</v>
      </c>
      <c r="C165" s="242" t="s">
        <v>381</v>
      </c>
      <c r="D165" s="60">
        <f t="shared" ref="D165:E165" si="33">SUM(D166:D169)</f>
        <v>8641.11</v>
      </c>
      <c r="E165" s="60">
        <f t="shared" si="33"/>
        <v>11139.95</v>
      </c>
      <c r="F165" s="45">
        <f t="shared" si="26"/>
        <v>128.9180440938722</v>
      </c>
    </row>
    <row r="166" spans="1:6" ht="12.75" customHeight="1" x14ac:dyDescent="0.2">
      <c r="A166" s="63">
        <v>3211</v>
      </c>
      <c r="B166" s="64" t="s">
        <v>382</v>
      </c>
      <c r="C166" s="242" t="s">
        <v>383</v>
      </c>
      <c r="D166" s="189">
        <v>1368.5</v>
      </c>
      <c r="E166" s="189">
        <v>1394</v>
      </c>
      <c r="F166" s="45">
        <f t="shared" si="26"/>
        <v>101.86335403726707</v>
      </c>
    </row>
    <row r="167" spans="1:6" ht="12.75" customHeight="1" x14ac:dyDescent="0.2">
      <c r="A167" s="63">
        <v>3212</v>
      </c>
      <c r="B167" s="64" t="s">
        <v>384</v>
      </c>
      <c r="C167" s="242" t="s">
        <v>385</v>
      </c>
      <c r="D167" s="189">
        <v>2855.81</v>
      </c>
      <c r="E167" s="189">
        <v>2425.4499999999998</v>
      </c>
      <c r="F167" s="45">
        <f t="shared" si="26"/>
        <v>84.930370017613214</v>
      </c>
    </row>
    <row r="168" spans="1:6" ht="12.75" customHeight="1" x14ac:dyDescent="0.2">
      <c r="A168" s="63">
        <v>3213</v>
      </c>
      <c r="B168" s="64" t="s">
        <v>386</v>
      </c>
      <c r="C168" s="242" t="s">
        <v>387</v>
      </c>
      <c r="D168" s="189">
        <v>0</v>
      </c>
      <c r="E168" s="189"/>
      <c r="F168" s="45" t="str">
        <f t="shared" si="26"/>
        <v>-</v>
      </c>
    </row>
    <row r="169" spans="1:6" ht="12.75" customHeight="1" x14ac:dyDescent="0.2">
      <c r="A169" s="63">
        <v>3214</v>
      </c>
      <c r="B169" s="64" t="s">
        <v>388</v>
      </c>
      <c r="C169" s="242" t="s">
        <v>389</v>
      </c>
      <c r="D169" s="189">
        <v>4416.8</v>
      </c>
      <c r="E169" s="189">
        <v>7320.5</v>
      </c>
      <c r="F169" s="45">
        <f t="shared" si="26"/>
        <v>165.74216627422567</v>
      </c>
    </row>
    <row r="170" spans="1:6" ht="12.75" customHeight="1" x14ac:dyDescent="0.2">
      <c r="A170" s="63">
        <v>322</v>
      </c>
      <c r="B170" s="64" t="s">
        <v>390</v>
      </c>
      <c r="C170" s="242" t="s">
        <v>391</v>
      </c>
      <c r="D170" s="60">
        <f t="shared" ref="D170:E170" si="34">SUM(D171:D177)</f>
        <v>12182.980000000001</v>
      </c>
      <c r="E170" s="60">
        <f t="shared" si="34"/>
        <v>15534.29</v>
      </c>
      <c r="F170" s="45">
        <f t="shared" si="26"/>
        <v>127.5081301947471</v>
      </c>
    </row>
    <row r="171" spans="1:6" ht="12.75" customHeight="1" x14ac:dyDescent="0.2">
      <c r="A171" s="63">
        <v>3221</v>
      </c>
      <c r="B171" s="64" t="s">
        <v>392</v>
      </c>
      <c r="C171" s="242" t="s">
        <v>393</v>
      </c>
      <c r="D171" s="189">
        <v>2984.63</v>
      </c>
      <c r="E171" s="189">
        <v>5386.88</v>
      </c>
      <c r="F171" s="45">
        <f t="shared" si="26"/>
        <v>180.48736359280716</v>
      </c>
    </row>
    <row r="172" spans="1:6" ht="12.75" customHeight="1" x14ac:dyDescent="0.2">
      <c r="A172" s="63">
        <v>3222</v>
      </c>
      <c r="B172" s="64" t="s">
        <v>394</v>
      </c>
      <c r="C172" s="242" t="s">
        <v>395</v>
      </c>
      <c r="D172" s="189">
        <v>0</v>
      </c>
      <c r="E172" s="189"/>
      <c r="F172" s="45" t="str">
        <f t="shared" si="26"/>
        <v>-</v>
      </c>
    </row>
    <row r="173" spans="1:6" ht="12.75" customHeight="1" x14ac:dyDescent="0.2">
      <c r="A173" s="63">
        <v>3223</v>
      </c>
      <c r="B173" s="65" t="s">
        <v>396</v>
      </c>
      <c r="C173" s="242" t="s">
        <v>397</v>
      </c>
      <c r="D173" s="189">
        <v>9107.27</v>
      </c>
      <c r="E173" s="189">
        <v>9347.61</v>
      </c>
      <c r="F173" s="45">
        <f t="shared" si="26"/>
        <v>102.63899060860172</v>
      </c>
    </row>
    <row r="174" spans="1:6" ht="12.75" customHeight="1" x14ac:dyDescent="0.2">
      <c r="A174" s="63">
        <v>3224</v>
      </c>
      <c r="B174" s="65" t="s">
        <v>398</v>
      </c>
      <c r="C174" s="242" t="s">
        <v>399</v>
      </c>
      <c r="D174" s="189">
        <v>0</v>
      </c>
      <c r="E174" s="189"/>
      <c r="F174" s="45" t="str">
        <f t="shared" si="26"/>
        <v>-</v>
      </c>
    </row>
    <row r="175" spans="1:6" ht="12.75" customHeight="1" x14ac:dyDescent="0.2">
      <c r="A175" s="63">
        <v>3225</v>
      </c>
      <c r="B175" s="65" t="s">
        <v>400</v>
      </c>
      <c r="C175" s="242" t="s">
        <v>401</v>
      </c>
      <c r="D175" s="189">
        <v>91.08</v>
      </c>
      <c r="E175" s="189">
        <v>707.3</v>
      </c>
      <c r="F175" s="45">
        <f t="shared" si="26"/>
        <v>776.57004830917867</v>
      </c>
    </row>
    <row r="176" spans="1:6" ht="12.75" customHeight="1" x14ac:dyDescent="0.2">
      <c r="A176" s="63">
        <v>3226</v>
      </c>
      <c r="B176" s="65" t="s">
        <v>402</v>
      </c>
      <c r="C176" s="242" t="s">
        <v>403</v>
      </c>
      <c r="D176" s="189">
        <v>0</v>
      </c>
      <c r="E176" s="189"/>
      <c r="F176" s="45" t="str">
        <f t="shared" si="26"/>
        <v>-</v>
      </c>
    </row>
    <row r="177" spans="1:6" ht="12.75" customHeight="1" x14ac:dyDescent="0.2">
      <c r="A177" s="63">
        <v>3227</v>
      </c>
      <c r="B177" s="65" t="s">
        <v>404</v>
      </c>
      <c r="C177" s="242" t="s">
        <v>405</v>
      </c>
      <c r="D177" s="189">
        <v>0</v>
      </c>
      <c r="E177" s="189">
        <v>92.5</v>
      </c>
      <c r="F177" s="45" t="str">
        <f t="shared" si="26"/>
        <v>-</v>
      </c>
    </row>
    <row r="178" spans="1:6" ht="12.75" customHeight="1" x14ac:dyDescent="0.2">
      <c r="A178" s="63">
        <v>323</v>
      </c>
      <c r="B178" s="65" t="s">
        <v>406</v>
      </c>
      <c r="C178" s="242" t="s">
        <v>407</v>
      </c>
      <c r="D178" s="60">
        <f t="shared" ref="D178:E178" si="35">SUM(D179:D187)</f>
        <v>176623.51</v>
      </c>
      <c r="E178" s="60">
        <f t="shared" si="35"/>
        <v>169208.20000000004</v>
      </c>
      <c r="F178" s="45">
        <f t="shared" si="26"/>
        <v>95.801629126269788</v>
      </c>
    </row>
    <row r="179" spans="1:6" ht="12.75" customHeight="1" x14ac:dyDescent="0.2">
      <c r="A179" s="63">
        <v>3231</v>
      </c>
      <c r="B179" s="65" t="s">
        <v>408</v>
      </c>
      <c r="C179" s="242" t="s">
        <v>409</v>
      </c>
      <c r="D179" s="189">
        <v>3772.55</v>
      </c>
      <c r="E179" s="189">
        <v>2860.44</v>
      </c>
      <c r="F179" s="45">
        <f t="shared" si="26"/>
        <v>75.822454308093995</v>
      </c>
    </row>
    <row r="180" spans="1:6" ht="12.75" customHeight="1" x14ac:dyDescent="0.2">
      <c r="A180" s="63">
        <v>3232</v>
      </c>
      <c r="B180" s="65" t="s">
        <v>410</v>
      </c>
      <c r="C180" s="242" t="s">
        <v>411</v>
      </c>
      <c r="D180" s="189">
        <v>95378.55</v>
      </c>
      <c r="E180" s="189">
        <v>111709.22</v>
      </c>
      <c r="F180" s="45">
        <f t="shared" si="26"/>
        <v>117.12195247254232</v>
      </c>
    </row>
    <row r="181" spans="1:6" ht="12.75" customHeight="1" x14ac:dyDescent="0.2">
      <c r="A181" s="63">
        <v>3233</v>
      </c>
      <c r="B181" s="65" t="s">
        <v>412</v>
      </c>
      <c r="C181" s="242" t="s">
        <v>413</v>
      </c>
      <c r="D181" s="189">
        <v>11629.3</v>
      </c>
      <c r="E181" s="189">
        <v>5319.77</v>
      </c>
      <c r="F181" s="45">
        <f t="shared" si="26"/>
        <v>45.744541803891906</v>
      </c>
    </row>
    <row r="182" spans="1:6" ht="12.75" customHeight="1" x14ac:dyDescent="0.2">
      <c r="A182" s="63">
        <v>3234</v>
      </c>
      <c r="B182" s="65" t="s">
        <v>414</v>
      </c>
      <c r="C182" s="242" t="s">
        <v>415</v>
      </c>
      <c r="D182" s="189">
        <v>28349</v>
      </c>
      <c r="E182" s="189">
        <v>13348.18</v>
      </c>
      <c r="F182" s="45">
        <f t="shared" si="26"/>
        <v>47.085188190059611</v>
      </c>
    </row>
    <row r="183" spans="1:6" ht="12.75" customHeight="1" x14ac:dyDescent="0.2">
      <c r="A183" s="63">
        <v>3235</v>
      </c>
      <c r="B183" s="64" t="s">
        <v>416</v>
      </c>
      <c r="C183" s="242" t="s">
        <v>417</v>
      </c>
      <c r="D183" s="189">
        <v>0</v>
      </c>
      <c r="E183" s="189"/>
      <c r="F183" s="45" t="str">
        <f t="shared" si="26"/>
        <v>-</v>
      </c>
    </row>
    <row r="184" spans="1:6" ht="12.75" customHeight="1" x14ac:dyDescent="0.2">
      <c r="A184" s="63">
        <v>3236</v>
      </c>
      <c r="B184" s="64" t="s">
        <v>418</v>
      </c>
      <c r="C184" s="242" t="s">
        <v>419</v>
      </c>
      <c r="D184" s="189">
        <v>0</v>
      </c>
      <c r="E184" s="189"/>
      <c r="F184" s="45" t="str">
        <f t="shared" si="26"/>
        <v>-</v>
      </c>
    </row>
    <row r="185" spans="1:6" ht="12.75" customHeight="1" x14ac:dyDescent="0.2">
      <c r="A185" s="63">
        <v>3237</v>
      </c>
      <c r="B185" s="64" t="s">
        <v>420</v>
      </c>
      <c r="C185" s="242" t="s">
        <v>421</v>
      </c>
      <c r="D185" s="189">
        <v>30665.71</v>
      </c>
      <c r="E185" s="189">
        <v>28196.25</v>
      </c>
      <c r="F185" s="45">
        <f t="shared" si="26"/>
        <v>91.947161829939688</v>
      </c>
    </row>
    <row r="186" spans="1:6" ht="12.75" customHeight="1" x14ac:dyDescent="0.2">
      <c r="A186" s="63">
        <v>3238</v>
      </c>
      <c r="B186" s="64" t="s">
        <v>422</v>
      </c>
      <c r="C186" s="242" t="s">
        <v>423</v>
      </c>
      <c r="D186" s="189">
        <v>5892.33</v>
      </c>
      <c r="E186" s="189">
        <v>6711.92</v>
      </c>
      <c r="F186" s="45">
        <f t="shared" si="26"/>
        <v>113.90943820186581</v>
      </c>
    </row>
    <row r="187" spans="1:6" ht="12.75" customHeight="1" x14ac:dyDescent="0.2">
      <c r="A187" s="63">
        <v>3239</v>
      </c>
      <c r="B187" s="64" t="s">
        <v>424</v>
      </c>
      <c r="C187" s="242" t="s">
        <v>425</v>
      </c>
      <c r="D187" s="189">
        <v>936.07</v>
      </c>
      <c r="E187" s="189">
        <v>1062.42</v>
      </c>
      <c r="F187" s="45">
        <f t="shared" si="26"/>
        <v>113.49792216394073</v>
      </c>
    </row>
    <row r="188" spans="1:6" ht="12.75" customHeight="1" x14ac:dyDescent="0.2">
      <c r="A188" s="63">
        <v>324</v>
      </c>
      <c r="B188" s="64" t="s">
        <v>426</v>
      </c>
      <c r="C188" s="242" t="s">
        <v>427</v>
      </c>
      <c r="D188" s="189">
        <v>0</v>
      </c>
      <c r="E188" s="189"/>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7146.9599999999991</v>
      </c>
      <c r="E194" s="60">
        <f t="shared" si="36"/>
        <v>21575.5</v>
      </c>
      <c r="F194" s="45">
        <f t="shared" si="26"/>
        <v>301.88359806127363</v>
      </c>
    </row>
    <row r="195" spans="1:6" ht="12.75" customHeight="1" x14ac:dyDescent="0.2">
      <c r="A195" s="63">
        <v>3291</v>
      </c>
      <c r="B195" s="178" t="s">
        <v>440</v>
      </c>
      <c r="C195" s="242" t="s">
        <v>441</v>
      </c>
      <c r="D195" s="189">
        <v>0</v>
      </c>
      <c r="E195" s="189">
        <v>14056.82</v>
      </c>
      <c r="F195" s="45" t="str">
        <f t="shared" si="26"/>
        <v>-</v>
      </c>
    </row>
    <row r="196" spans="1:6" ht="12.75" customHeight="1" x14ac:dyDescent="0.2">
      <c r="A196" s="63">
        <v>3292</v>
      </c>
      <c r="B196" s="64" t="s">
        <v>442</v>
      </c>
      <c r="C196" s="242" t="s">
        <v>443</v>
      </c>
      <c r="D196" s="189">
        <v>0</v>
      </c>
      <c r="E196" s="189"/>
      <c r="F196" s="45" t="str">
        <f t="shared" si="26"/>
        <v>-</v>
      </c>
    </row>
    <row r="197" spans="1:6" ht="12.75" customHeight="1" x14ac:dyDescent="0.2">
      <c r="A197" s="63">
        <v>3293</v>
      </c>
      <c r="B197" s="64" t="s">
        <v>444</v>
      </c>
      <c r="C197" s="242" t="s">
        <v>445</v>
      </c>
      <c r="D197" s="189">
        <v>2442.4699999999998</v>
      </c>
      <c r="E197" s="189">
        <v>157.04</v>
      </c>
      <c r="F197" s="45">
        <f t="shared" si="26"/>
        <v>6.4295569648757196</v>
      </c>
    </row>
    <row r="198" spans="1:6" ht="12.75" customHeight="1" x14ac:dyDescent="0.2">
      <c r="A198" s="63">
        <v>3294</v>
      </c>
      <c r="B198" s="64" t="s">
        <v>446</v>
      </c>
      <c r="C198" s="242" t="s">
        <v>447</v>
      </c>
      <c r="D198" s="189">
        <v>266.64</v>
      </c>
      <c r="E198" s="189">
        <v>1066.56</v>
      </c>
      <c r="F198" s="45">
        <f t="shared" si="26"/>
        <v>400</v>
      </c>
    </row>
    <row r="199" spans="1:6" ht="12.75" customHeight="1" x14ac:dyDescent="0.2">
      <c r="A199" s="63">
        <v>3295</v>
      </c>
      <c r="B199" s="64" t="s">
        <v>448</v>
      </c>
      <c r="C199" s="242" t="s">
        <v>449</v>
      </c>
      <c r="D199" s="189">
        <v>475.89</v>
      </c>
      <c r="E199" s="189">
        <v>762.19</v>
      </c>
      <c r="F199" s="45">
        <f t="shared" si="26"/>
        <v>160.16096156674863</v>
      </c>
    </row>
    <row r="200" spans="1:6" ht="12.75" customHeight="1" x14ac:dyDescent="0.2">
      <c r="A200" s="63" t="s">
        <v>450</v>
      </c>
      <c r="B200" s="64" t="s">
        <v>451</v>
      </c>
      <c r="C200" s="242" t="s">
        <v>450</v>
      </c>
      <c r="D200" s="189">
        <v>0</v>
      </c>
      <c r="E200" s="189"/>
      <c r="F200" s="45" t="str">
        <f t="shared" si="26"/>
        <v>-</v>
      </c>
    </row>
    <row r="201" spans="1:6" ht="12.75" customHeight="1" x14ac:dyDescent="0.2">
      <c r="A201" s="63">
        <v>3299</v>
      </c>
      <c r="B201" s="64" t="s">
        <v>452</v>
      </c>
      <c r="C201" s="242" t="s">
        <v>453</v>
      </c>
      <c r="D201" s="189">
        <v>3961.96</v>
      </c>
      <c r="E201" s="189">
        <v>5532.89</v>
      </c>
      <c r="F201" s="45">
        <f t="shared" si="26"/>
        <v>139.65032458682066</v>
      </c>
    </row>
    <row r="202" spans="1:6" ht="12.75" customHeight="1" x14ac:dyDescent="0.2">
      <c r="A202" s="63">
        <v>34</v>
      </c>
      <c r="B202" s="178" t="s">
        <v>454</v>
      </c>
      <c r="C202" s="242" t="s">
        <v>455</v>
      </c>
      <c r="D202" s="60">
        <f t="shared" ref="D202:E202" si="37">D203+D208+D216</f>
        <v>10250.469999999999</v>
      </c>
      <c r="E202" s="60">
        <f t="shared" si="37"/>
        <v>15818.3</v>
      </c>
      <c r="F202" s="45">
        <f t="shared" si="26"/>
        <v>154.31780201298088</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8681.0499999999993</v>
      </c>
      <c r="E208" s="60">
        <f t="shared" si="39"/>
        <v>13613.02</v>
      </c>
      <c r="F208" s="45">
        <f t="shared" si="26"/>
        <v>156.81305832819766</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8681.0499999999993</v>
      </c>
      <c r="E211" s="189">
        <v>13613.02</v>
      </c>
      <c r="F211" s="45">
        <f t="shared" si="26"/>
        <v>156.81305832819766</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1569.42</v>
      </c>
      <c r="E216" s="60">
        <f t="shared" si="40"/>
        <v>2205.2799999999997</v>
      </c>
      <c r="F216" s="45">
        <f t="shared" si="26"/>
        <v>140.51560449083098</v>
      </c>
    </row>
    <row r="217" spans="1:6" ht="12.75" customHeight="1" x14ac:dyDescent="0.2">
      <c r="A217" s="63">
        <v>3431</v>
      </c>
      <c r="B217" s="177" t="s">
        <v>484</v>
      </c>
      <c r="C217" s="242" t="s">
        <v>485</v>
      </c>
      <c r="D217" s="189">
        <v>725.71</v>
      </c>
      <c r="E217" s="189">
        <v>832.3</v>
      </c>
      <c r="F217" s="45">
        <f t="shared" si="26"/>
        <v>114.68768516349506</v>
      </c>
    </row>
    <row r="218" spans="1:6" ht="12.75" customHeight="1" x14ac:dyDescent="0.2">
      <c r="A218" s="63">
        <v>3432</v>
      </c>
      <c r="B218" s="65" t="s">
        <v>486</v>
      </c>
      <c r="C218" s="242" t="s">
        <v>487</v>
      </c>
      <c r="D218" s="189">
        <v>0</v>
      </c>
      <c r="E218" s="189"/>
      <c r="F218" s="45" t="str">
        <f t="shared" si="26"/>
        <v>-</v>
      </c>
    </row>
    <row r="219" spans="1:6" ht="12.75" customHeight="1" x14ac:dyDescent="0.2">
      <c r="A219" s="63">
        <v>3433</v>
      </c>
      <c r="B219" s="65" t="s">
        <v>488</v>
      </c>
      <c r="C219" s="242" t="s">
        <v>489</v>
      </c>
      <c r="D219" s="189">
        <v>0</v>
      </c>
      <c r="E219" s="189"/>
      <c r="F219" s="45" t="str">
        <f t="shared" si="26"/>
        <v>-</v>
      </c>
    </row>
    <row r="220" spans="1:6" ht="12.75" customHeight="1" x14ac:dyDescent="0.2">
      <c r="A220" s="63">
        <v>3434</v>
      </c>
      <c r="B220" s="65" t="s">
        <v>490</v>
      </c>
      <c r="C220" s="242" t="s">
        <v>491</v>
      </c>
      <c r="D220" s="189">
        <v>843.71</v>
      </c>
      <c r="E220" s="189">
        <v>1372.98</v>
      </c>
      <c r="F220" s="45">
        <f t="shared" si="26"/>
        <v>162.73127022318096</v>
      </c>
    </row>
    <row r="221" spans="1:6" ht="12.75" customHeight="1" x14ac:dyDescent="0.2">
      <c r="A221" s="63">
        <v>35</v>
      </c>
      <c r="B221" s="65" t="s">
        <v>492</v>
      </c>
      <c r="C221" s="242" t="s">
        <v>493</v>
      </c>
      <c r="D221" s="60">
        <f t="shared" ref="D221:E221" si="41">D222+D225+D229</f>
        <v>1208.7</v>
      </c>
      <c r="E221" s="60">
        <f t="shared" si="41"/>
        <v>0</v>
      </c>
      <c r="F221" s="45">
        <f t="shared" si="26"/>
        <v>0</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1208.7</v>
      </c>
      <c r="E225" s="60">
        <f t="shared" si="43"/>
        <v>0</v>
      </c>
      <c r="F225" s="45">
        <f t="shared" si="26"/>
        <v>0</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1208.7</v>
      </c>
      <c r="E228" s="189"/>
      <c r="F228" s="45">
        <f t="shared" si="26"/>
        <v>0</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13972.490000000002</v>
      </c>
      <c r="E230" s="60">
        <f>E231+E234+E237+E242+E246+E250+E254+E257</f>
        <v>26411.439999999999</v>
      </c>
      <c r="F230" s="45">
        <f t="shared" ref="F230:F245" si="44">IF(D230&lt;&gt;0,IF(E230/D230&gt;=100,"&gt;&gt;100",E230/D230*100),"-")</f>
        <v>189.02457614927616</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8855.9500000000007</v>
      </c>
      <c r="E237" s="60">
        <f t="shared" si="47"/>
        <v>18783.439999999999</v>
      </c>
      <c r="F237" s="45">
        <f t="shared" si="44"/>
        <v>212.09966180929203</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8855.9500000000007</v>
      </c>
      <c r="E239" s="189">
        <v>18783.439999999999</v>
      </c>
      <c r="F239" s="45">
        <f t="shared" si="44"/>
        <v>212.09966180929203</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5116.54</v>
      </c>
      <c r="E246" s="60">
        <f t="shared" si="48"/>
        <v>7628</v>
      </c>
      <c r="F246" s="45">
        <f t="shared" ref="F246:F249" si="49">IF(D246&lt;&gt;0,IF(E246/D246&gt;=100,"&gt;&gt;100",E246/D246*100),"-")</f>
        <v>149.08512393140677</v>
      </c>
    </row>
    <row r="247" spans="1:6" ht="12.75" customHeight="1" x14ac:dyDescent="0.2">
      <c r="A247" s="63" t="s">
        <v>541</v>
      </c>
      <c r="B247" s="64" t="s">
        <v>542</v>
      </c>
      <c r="C247" s="242" t="s">
        <v>541</v>
      </c>
      <c r="D247" s="189">
        <v>5116.54</v>
      </c>
      <c r="E247" s="189">
        <v>7628</v>
      </c>
      <c r="F247" s="45">
        <f t="shared" si="49"/>
        <v>149.08512393140677</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c r="F251" s="45" t="str">
        <f t="shared" si="51"/>
        <v>-</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c r="F258" s="45" t="str">
        <f t="shared" si="53"/>
        <v>-</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10819.900000000001</v>
      </c>
      <c r="E262" s="60">
        <f t="shared" si="55"/>
        <v>7876.52</v>
      </c>
      <c r="F262" s="45">
        <f t="shared" ref="F262:F268" si="56">IF(D262&lt;&gt;0,IF(E262/D262&gt;=100,"&gt;&gt;100",E262/D262*100),"-")</f>
        <v>72.796606253292538</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10819.900000000001</v>
      </c>
      <c r="E269" s="60">
        <f t="shared" si="58"/>
        <v>7876.52</v>
      </c>
      <c r="F269" s="45">
        <f t="shared" ref="F269:F272" si="59">IF(D269&lt;&gt;0,IF(E269/D269&gt;=100,"&gt;&gt;100",E269/D269*100),"-")</f>
        <v>72.796606253292538</v>
      </c>
    </row>
    <row r="270" spans="1:6" ht="12.75" customHeight="1" x14ac:dyDescent="0.2">
      <c r="A270" s="63">
        <v>3721</v>
      </c>
      <c r="B270" s="65" t="s">
        <v>581</v>
      </c>
      <c r="C270" s="242" t="s">
        <v>582</v>
      </c>
      <c r="D270" s="189">
        <v>7749.6</v>
      </c>
      <c r="E270" s="189">
        <v>5095.8100000000004</v>
      </c>
      <c r="F270" s="45">
        <f t="shared" si="59"/>
        <v>65.755780943532571</v>
      </c>
    </row>
    <row r="271" spans="1:6" ht="12.75" customHeight="1" x14ac:dyDescent="0.2">
      <c r="A271" s="63">
        <v>3722</v>
      </c>
      <c r="B271" s="65" t="s">
        <v>583</v>
      </c>
      <c r="C271" s="242" t="s">
        <v>584</v>
      </c>
      <c r="D271" s="189">
        <v>3070.3</v>
      </c>
      <c r="E271" s="189">
        <v>2780.71</v>
      </c>
      <c r="F271" s="45">
        <f t="shared" si="59"/>
        <v>90.568022668794583</v>
      </c>
    </row>
    <row r="272" spans="1:6" ht="12.75" customHeight="1" x14ac:dyDescent="0.2">
      <c r="A272" s="63" t="s">
        <v>585</v>
      </c>
      <c r="B272" s="65" t="s">
        <v>586</v>
      </c>
      <c r="C272" s="242" t="s">
        <v>585</v>
      </c>
      <c r="D272" s="189">
        <v>0</v>
      </c>
      <c r="E272" s="189"/>
      <c r="F272" s="45" t="str">
        <f t="shared" si="59"/>
        <v>-</v>
      </c>
    </row>
    <row r="273" spans="1:6" ht="24" x14ac:dyDescent="0.2">
      <c r="A273" s="63">
        <v>38</v>
      </c>
      <c r="B273" s="65" t="s">
        <v>587</v>
      </c>
      <c r="C273" s="242" t="s">
        <v>588</v>
      </c>
      <c r="D273" s="60">
        <f t="shared" ref="D273:E273" si="60">D274+D278+D283+D289</f>
        <v>9562</v>
      </c>
      <c r="E273" s="60">
        <f t="shared" si="60"/>
        <v>8752.57</v>
      </c>
      <c r="F273" s="45">
        <f t="shared" ref="F273:F277" si="61">IF(D273&lt;&gt;0,IF(E273/D273&gt;=100,"&gt;&gt;100",E273/D273*100),"-")</f>
        <v>91.534929930976787</v>
      </c>
    </row>
    <row r="274" spans="1:6" ht="12.75" customHeight="1" x14ac:dyDescent="0.2">
      <c r="A274" s="63">
        <v>381</v>
      </c>
      <c r="B274" s="64" t="s">
        <v>589</v>
      </c>
      <c r="C274" s="242" t="s">
        <v>590</v>
      </c>
      <c r="D274" s="60">
        <f t="shared" ref="D274:E274" si="62">SUM(D275:D277)</f>
        <v>9562</v>
      </c>
      <c r="E274" s="60">
        <f t="shared" si="62"/>
        <v>8752.57</v>
      </c>
      <c r="F274" s="45">
        <f t="shared" si="61"/>
        <v>91.534929930976787</v>
      </c>
    </row>
    <row r="275" spans="1:6" ht="12.75" customHeight="1" x14ac:dyDescent="0.2">
      <c r="A275" s="63">
        <v>3811</v>
      </c>
      <c r="B275" s="64" t="s">
        <v>591</v>
      </c>
      <c r="C275" s="242" t="s">
        <v>592</v>
      </c>
      <c r="D275" s="189">
        <v>9562</v>
      </c>
      <c r="E275" s="189">
        <v>8752.57</v>
      </c>
      <c r="F275" s="45">
        <f t="shared" si="61"/>
        <v>91.534929930976787</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355768.79</v>
      </c>
      <c r="E299" s="60">
        <f>E152-E297+E298</f>
        <v>463543.39000000007</v>
      </c>
      <c r="F299" s="45">
        <f t="shared" si="68"/>
        <v>130.29343861219533</v>
      </c>
    </row>
    <row r="300" spans="1:6" ht="12.75" customHeight="1" x14ac:dyDescent="0.2">
      <c r="A300" s="63" t="s">
        <v>630</v>
      </c>
      <c r="B300" s="64" t="s">
        <v>641</v>
      </c>
      <c r="C300" s="242" t="s">
        <v>642</v>
      </c>
      <c r="D300" s="60">
        <f>IF(D6&gt;=D299,D6-D299,0)</f>
        <v>169955.5400000001</v>
      </c>
      <c r="E300" s="60">
        <f>IF(E6&gt;=E299,E6-E299,0)</f>
        <v>120168.39999999997</v>
      </c>
      <c r="F300" s="45">
        <f t="shared" si="68"/>
        <v>70.705785760205231</v>
      </c>
    </row>
    <row r="301" spans="1:6" ht="12.75" customHeight="1" x14ac:dyDescent="0.2">
      <c r="A301" s="63" t="s">
        <v>630</v>
      </c>
      <c r="B301" s="64" t="s">
        <v>643</v>
      </c>
      <c r="C301" s="242" t="s">
        <v>644</v>
      </c>
      <c r="D301" s="60">
        <f>IF(D299&gt;=D6,D299-D6,0)</f>
        <v>0</v>
      </c>
      <c r="E301" s="60">
        <f>IF(E299&gt;=E6,E299-E6,0)</f>
        <v>0</v>
      </c>
      <c r="F301" s="45" t="str">
        <f t="shared" si="68"/>
        <v>-</v>
      </c>
    </row>
    <row r="302" spans="1:6" ht="12.75" customHeight="1" x14ac:dyDescent="0.2">
      <c r="A302" s="63">
        <v>92211</v>
      </c>
      <c r="B302" s="64" t="s">
        <v>645</v>
      </c>
      <c r="C302" s="242" t="s">
        <v>646</v>
      </c>
      <c r="D302" s="189">
        <v>1037409.97</v>
      </c>
      <c r="E302" s="189">
        <v>1022288.34</v>
      </c>
      <c r="F302" s="45">
        <f t="shared" si="68"/>
        <v>98.54236700655575</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25471.29</v>
      </c>
      <c r="E304" s="189">
        <v>17159.240000000002</v>
      </c>
      <c r="F304" s="45">
        <f t="shared" si="68"/>
        <v>67.366984553982149</v>
      </c>
    </row>
    <row r="305" spans="1:6" ht="12" x14ac:dyDescent="0.2">
      <c r="A305" s="63">
        <v>9661</v>
      </c>
      <c r="B305" s="206" t="s">
        <v>651</v>
      </c>
      <c r="C305" s="242" t="s">
        <v>652</v>
      </c>
      <c r="D305" s="189">
        <v>0</v>
      </c>
      <c r="E305" s="189"/>
      <c r="F305" s="45" t="str">
        <f t="shared" si="68"/>
        <v>-</v>
      </c>
    </row>
    <row r="306" spans="1:6" ht="12.75" customHeight="1" x14ac:dyDescent="0.2">
      <c r="A306" s="244" t="s">
        <v>653</v>
      </c>
      <c r="B306" s="179" t="s">
        <v>654</v>
      </c>
      <c r="C306" s="245" t="s">
        <v>653</v>
      </c>
      <c r="D306" s="191">
        <v>0</v>
      </c>
      <c r="E306" s="191"/>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12570.07</v>
      </c>
      <c r="E308" s="60">
        <f t="shared" si="71"/>
        <v>20835.68</v>
      </c>
      <c r="F308" s="45">
        <f t="shared" ref="F308:F428" si="72">IF(D308&lt;&gt;0,IF(E308/D308&gt;=100,"&gt;&gt;100",E308/D308*100),"-")</f>
        <v>165.75627661580245</v>
      </c>
    </row>
    <row r="309" spans="1:6" ht="12.75" customHeight="1" x14ac:dyDescent="0.2">
      <c r="A309" s="63">
        <v>71</v>
      </c>
      <c r="B309" s="64" t="s">
        <v>658</v>
      </c>
      <c r="C309" s="242" t="s">
        <v>659</v>
      </c>
      <c r="D309" s="60">
        <f t="shared" ref="D309:E309" si="73">D310+D314</f>
        <v>2435.0700000000002</v>
      </c>
      <c r="E309" s="60">
        <f t="shared" si="73"/>
        <v>805.68</v>
      </c>
      <c r="F309" s="45">
        <f t="shared" si="72"/>
        <v>33.086523180031776</v>
      </c>
    </row>
    <row r="310" spans="1:6" ht="24" x14ac:dyDescent="0.2">
      <c r="A310" s="63">
        <v>711</v>
      </c>
      <c r="B310" s="64" t="s">
        <v>660</v>
      </c>
      <c r="C310" s="242" t="s">
        <v>661</v>
      </c>
      <c r="D310" s="60">
        <f t="shared" ref="D310:E310" si="74">SUM(D311:D313)</f>
        <v>2435.0700000000002</v>
      </c>
      <c r="E310" s="60">
        <f t="shared" si="74"/>
        <v>805.68</v>
      </c>
      <c r="F310" s="45">
        <f t="shared" si="72"/>
        <v>33.086523180031776</v>
      </c>
    </row>
    <row r="311" spans="1:6" ht="12.75" customHeight="1" x14ac:dyDescent="0.2">
      <c r="A311" s="63">
        <v>7111</v>
      </c>
      <c r="B311" s="64" t="s">
        <v>662</v>
      </c>
      <c r="C311" s="242" t="s">
        <v>663</v>
      </c>
      <c r="D311" s="189">
        <v>2435.0700000000002</v>
      </c>
      <c r="E311" s="189">
        <v>805.68</v>
      </c>
      <c r="F311" s="45">
        <f t="shared" si="72"/>
        <v>33.086523180031776</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10135</v>
      </c>
      <c r="E321" s="60">
        <f t="shared" si="76"/>
        <v>20030</v>
      </c>
      <c r="F321" s="45">
        <f t="shared" si="72"/>
        <v>197.63196842624569</v>
      </c>
    </row>
    <row r="322" spans="1:6" ht="12.75" customHeight="1" x14ac:dyDescent="0.2">
      <c r="A322" s="63">
        <v>721</v>
      </c>
      <c r="B322" s="64" t="s">
        <v>684</v>
      </c>
      <c r="C322" s="242" t="s">
        <v>685</v>
      </c>
      <c r="D322" s="60">
        <f t="shared" ref="D322:E322" si="77">SUM(D323:D326)</f>
        <v>10135</v>
      </c>
      <c r="E322" s="60">
        <f t="shared" si="77"/>
        <v>20030</v>
      </c>
      <c r="F322" s="45">
        <f t="shared" si="72"/>
        <v>197.63196842624569</v>
      </c>
    </row>
    <row r="323" spans="1:6" ht="12.75" customHeight="1" x14ac:dyDescent="0.2">
      <c r="A323" s="63">
        <v>7211</v>
      </c>
      <c r="B323" s="64" t="s">
        <v>686</v>
      </c>
      <c r="C323" s="242" t="s">
        <v>687</v>
      </c>
      <c r="D323" s="189">
        <v>10135</v>
      </c>
      <c r="E323" s="189"/>
      <c r="F323" s="45">
        <f t="shared" si="72"/>
        <v>0</v>
      </c>
    </row>
    <row r="324" spans="1:6" ht="12.75" customHeight="1" x14ac:dyDescent="0.2">
      <c r="A324" s="63">
        <v>7212</v>
      </c>
      <c r="B324" s="64" t="s">
        <v>688</v>
      </c>
      <c r="C324" s="242" t="s">
        <v>689</v>
      </c>
      <c r="D324" s="189">
        <v>0</v>
      </c>
      <c r="E324" s="189">
        <v>20030</v>
      </c>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392364.79</v>
      </c>
      <c r="E360" s="60">
        <f t="shared" si="86"/>
        <v>60404.85</v>
      </c>
      <c r="F360" s="45">
        <f t="shared" si="72"/>
        <v>15.395074058505607</v>
      </c>
    </row>
    <row r="361" spans="1:6" ht="12.75" customHeight="1" x14ac:dyDescent="0.2">
      <c r="A361" s="63">
        <v>41</v>
      </c>
      <c r="B361" s="64" t="s">
        <v>762</v>
      </c>
      <c r="C361" s="242" t="s">
        <v>763</v>
      </c>
      <c r="D361" s="60">
        <f t="shared" ref="D361:E361" si="87">D362+D366</f>
        <v>0</v>
      </c>
      <c r="E361" s="60">
        <f t="shared" si="87"/>
        <v>20250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20250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v>20250</v>
      </c>
      <c r="F372" s="45" t="str">
        <f t="shared" si="72"/>
        <v>-</v>
      </c>
    </row>
    <row r="373" spans="1:6" ht="24" x14ac:dyDescent="0.2">
      <c r="A373" s="63">
        <v>42</v>
      </c>
      <c r="B373" s="178" t="s">
        <v>778</v>
      </c>
      <c r="C373" s="242" t="s">
        <v>779</v>
      </c>
      <c r="D373" s="60">
        <f t="shared" ref="D373:E373" si="90">D374+D379+D388+D393+D398+D401</f>
        <v>390664.79</v>
      </c>
      <c r="E373" s="60">
        <f t="shared" si="90"/>
        <v>40154.85</v>
      </c>
      <c r="F373" s="45">
        <f t="shared" si="72"/>
        <v>10.278594597685654</v>
      </c>
    </row>
    <row r="374" spans="1:6" ht="12.75" customHeight="1" x14ac:dyDescent="0.2">
      <c r="A374" s="63">
        <v>421</v>
      </c>
      <c r="B374" s="64" t="s">
        <v>780</v>
      </c>
      <c r="C374" s="242" t="s">
        <v>781</v>
      </c>
      <c r="D374" s="60">
        <f t="shared" ref="D374:E374" si="91">SUM(D375:D378)</f>
        <v>366774.37</v>
      </c>
      <c r="E374" s="60">
        <f t="shared" si="91"/>
        <v>37180.85</v>
      </c>
      <c r="F374" s="45">
        <f t="shared" si="72"/>
        <v>10.137254138014059</v>
      </c>
    </row>
    <row r="375" spans="1:6" ht="12.75" customHeight="1" x14ac:dyDescent="0.2">
      <c r="A375" s="63">
        <v>4211</v>
      </c>
      <c r="B375" s="64" t="s">
        <v>686</v>
      </c>
      <c r="C375" s="242" t="s">
        <v>782</v>
      </c>
      <c r="D375" s="189">
        <v>0</v>
      </c>
      <c r="E375" s="189">
        <v>3894.34</v>
      </c>
      <c r="F375" s="45" t="str">
        <f t="shared" si="72"/>
        <v>-</v>
      </c>
    </row>
    <row r="376" spans="1:6" ht="12.75" customHeight="1" x14ac:dyDescent="0.2">
      <c r="A376" s="63">
        <v>4212</v>
      </c>
      <c r="B376" s="64" t="s">
        <v>688</v>
      </c>
      <c r="C376" s="242" t="s">
        <v>783</v>
      </c>
      <c r="D376" s="189">
        <v>298930.88</v>
      </c>
      <c r="E376" s="189">
        <v>28936.51</v>
      </c>
      <c r="F376" s="45">
        <f t="shared" si="72"/>
        <v>9.6800002729728014</v>
      </c>
    </row>
    <row r="377" spans="1:6" ht="12.75" customHeight="1" x14ac:dyDescent="0.2">
      <c r="A377" s="63">
        <v>4213</v>
      </c>
      <c r="B377" s="64" t="s">
        <v>690</v>
      </c>
      <c r="C377" s="242" t="s">
        <v>784</v>
      </c>
      <c r="D377" s="189">
        <v>59700.19</v>
      </c>
      <c r="E377" s="189">
        <v>4350</v>
      </c>
      <c r="F377" s="45">
        <f t="shared" si="72"/>
        <v>7.28640897122773</v>
      </c>
    </row>
    <row r="378" spans="1:6" ht="12.75" customHeight="1" x14ac:dyDescent="0.2">
      <c r="A378" s="63">
        <v>4214</v>
      </c>
      <c r="B378" s="64" t="s">
        <v>692</v>
      </c>
      <c r="C378" s="242" t="s">
        <v>785</v>
      </c>
      <c r="D378" s="189">
        <v>8143.3</v>
      </c>
      <c r="E378" s="189"/>
      <c r="F378" s="45">
        <f t="shared" si="72"/>
        <v>0</v>
      </c>
    </row>
    <row r="379" spans="1:6" ht="12.75" customHeight="1" x14ac:dyDescent="0.2">
      <c r="A379" s="63">
        <v>422</v>
      </c>
      <c r="B379" s="64" t="s">
        <v>786</v>
      </c>
      <c r="C379" s="242" t="s">
        <v>787</v>
      </c>
      <c r="D379" s="60">
        <f t="shared" ref="D379:E379" si="92">SUM(D380:D387)</f>
        <v>23890.42</v>
      </c>
      <c r="E379" s="60">
        <f t="shared" si="92"/>
        <v>2974</v>
      </c>
      <c r="F379" s="45">
        <f t="shared" si="72"/>
        <v>12.448504463295331</v>
      </c>
    </row>
    <row r="380" spans="1:6" ht="12.75" customHeight="1" x14ac:dyDescent="0.2">
      <c r="A380" s="63">
        <v>4221</v>
      </c>
      <c r="B380" s="64" t="s">
        <v>696</v>
      </c>
      <c r="C380" s="242" t="s">
        <v>788</v>
      </c>
      <c r="D380" s="189">
        <v>0</v>
      </c>
      <c r="E380" s="189"/>
      <c r="F380" s="45" t="str">
        <f t="shared" si="72"/>
        <v>-</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0</v>
      </c>
      <c r="E382" s="189">
        <v>2974</v>
      </c>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23890.42</v>
      </c>
      <c r="E386" s="189"/>
      <c r="F386" s="45">
        <f t="shared" si="72"/>
        <v>0</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c r="F389" s="45" t="str">
        <f t="shared" si="72"/>
        <v>-</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c r="F403" s="45" t="str">
        <f t="shared" si="72"/>
        <v>-</v>
      </c>
    </row>
    <row r="404" spans="1:6" ht="12.75" customHeight="1" x14ac:dyDescent="0.2">
      <c r="A404" s="63">
        <v>4263</v>
      </c>
      <c r="B404" s="64" t="s">
        <v>744</v>
      </c>
      <c r="C404" s="242" t="s">
        <v>819</v>
      </c>
      <c r="D404" s="189">
        <v>0</v>
      </c>
      <c r="E404" s="189"/>
      <c r="F404" s="45" t="str">
        <f t="shared" si="72"/>
        <v>-</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1700</v>
      </c>
      <c r="E412" s="60">
        <f t="shared" si="100"/>
        <v>0</v>
      </c>
      <c r="F412" s="45">
        <f t="shared" si="72"/>
        <v>0</v>
      </c>
    </row>
    <row r="413" spans="1:6" ht="12.75" customHeight="1" x14ac:dyDescent="0.2">
      <c r="A413" s="63">
        <v>451</v>
      </c>
      <c r="B413" s="64" t="s">
        <v>833</v>
      </c>
      <c r="C413" s="242" t="s">
        <v>834</v>
      </c>
      <c r="D413" s="189">
        <v>1700</v>
      </c>
      <c r="E413" s="189"/>
      <c r="F413" s="45">
        <f t="shared" si="72"/>
        <v>0</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379794.72</v>
      </c>
      <c r="E418" s="60">
        <f t="shared" si="102"/>
        <v>39569.17</v>
      </c>
      <c r="F418" s="45">
        <f t="shared" si="72"/>
        <v>10.418567693621439</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1510385.92</v>
      </c>
      <c r="E420" s="189">
        <v>1623718.77</v>
      </c>
      <c r="F420" s="45">
        <f t="shared" si="72"/>
        <v>107.50356902161799</v>
      </c>
    </row>
    <row r="421" spans="1:6" ht="12.75" customHeight="1" x14ac:dyDescent="0.2">
      <c r="A421" s="63">
        <v>97</v>
      </c>
      <c r="B421" s="206" t="s">
        <v>849</v>
      </c>
      <c r="C421" s="242" t="s">
        <v>850</v>
      </c>
      <c r="D421" s="189">
        <v>19110.53</v>
      </c>
      <c r="E421" s="189">
        <v>18639.650000000001</v>
      </c>
      <c r="F421" s="45">
        <f t="shared" si="72"/>
        <v>97.536018101015529</v>
      </c>
    </row>
    <row r="422" spans="1:6" ht="12.75" customHeight="1" x14ac:dyDescent="0.2">
      <c r="A422" s="63" t="s">
        <v>630</v>
      </c>
      <c r="B422" s="64" t="s">
        <v>851</v>
      </c>
      <c r="C422" s="242" t="s">
        <v>852</v>
      </c>
      <c r="D422" s="60">
        <f>D6+D308</f>
        <v>538294.4</v>
      </c>
      <c r="E422" s="60">
        <f>E6+E308</f>
        <v>604547.47000000009</v>
      </c>
      <c r="F422" s="45">
        <f t="shared" si="72"/>
        <v>112.30796196282185</v>
      </c>
    </row>
    <row r="423" spans="1:6" ht="12.75" customHeight="1" x14ac:dyDescent="0.2">
      <c r="A423" s="63" t="s">
        <v>630</v>
      </c>
      <c r="B423" s="64" t="s">
        <v>853</v>
      </c>
      <c r="C423" s="242" t="s">
        <v>854</v>
      </c>
      <c r="D423" s="60">
        <f t="shared" ref="D423:E423" si="103">D299+D360</f>
        <v>748133.58</v>
      </c>
      <c r="E423" s="60">
        <f t="shared" si="103"/>
        <v>523948.24000000005</v>
      </c>
      <c r="F423" s="45">
        <f t="shared" si="72"/>
        <v>70.034049266977178</v>
      </c>
    </row>
    <row r="424" spans="1:6" ht="12.75" customHeight="1" x14ac:dyDescent="0.2">
      <c r="A424" s="63" t="s">
        <v>630</v>
      </c>
      <c r="B424" s="64" t="s">
        <v>855</v>
      </c>
      <c r="C424" s="242" t="s">
        <v>856</v>
      </c>
      <c r="D424" s="60">
        <f t="shared" ref="D424:E424" si="104">IF(D422&gt;=D423,D422-D423,0)</f>
        <v>0</v>
      </c>
      <c r="E424" s="60">
        <f t="shared" si="104"/>
        <v>80599.23000000004</v>
      </c>
      <c r="F424" s="45" t="str">
        <f t="shared" si="72"/>
        <v>-</v>
      </c>
    </row>
    <row r="425" spans="1:6" ht="12.75" customHeight="1" x14ac:dyDescent="0.2">
      <c r="A425" s="63" t="s">
        <v>630</v>
      </c>
      <c r="B425" s="64" t="s">
        <v>857</v>
      </c>
      <c r="C425" s="242" t="s">
        <v>858</v>
      </c>
      <c r="D425" s="60">
        <f t="shared" ref="D425:E425" si="105">IF(D423&gt;=D422,D423-D422,0)</f>
        <v>209839.17999999993</v>
      </c>
      <c r="E425" s="60">
        <f t="shared" si="105"/>
        <v>0</v>
      </c>
      <c r="F425" s="45">
        <f t="shared" si="72"/>
        <v>0</v>
      </c>
    </row>
    <row r="426" spans="1:6" ht="12.75" customHeight="1" x14ac:dyDescent="0.2">
      <c r="A426" s="246" t="s">
        <v>859</v>
      </c>
      <c r="B426" s="178" t="s">
        <v>860</v>
      </c>
      <c r="C426" s="247" t="s">
        <v>861</v>
      </c>
      <c r="D426" s="60">
        <f t="shared" ref="D426:E426" si="106">IF(D302-D303+D419-D420&gt;=0,D302-D303+D419-D420,0)</f>
        <v>0</v>
      </c>
      <c r="E426" s="60">
        <f t="shared" si="106"/>
        <v>0</v>
      </c>
      <c r="F426" s="45" t="str">
        <f t="shared" si="72"/>
        <v>-</v>
      </c>
    </row>
    <row r="427" spans="1:6" ht="12.75" customHeight="1" x14ac:dyDescent="0.2">
      <c r="A427" s="246" t="s">
        <v>859</v>
      </c>
      <c r="B427" s="64" t="s">
        <v>862</v>
      </c>
      <c r="C427" s="247" t="s">
        <v>863</v>
      </c>
      <c r="D427" s="60">
        <f t="shared" ref="D427:E427" si="107">IF(D303-D302+D420-D419&gt;=0,D303-D302+D420-D419,0)</f>
        <v>472975.94999999995</v>
      </c>
      <c r="E427" s="60">
        <f t="shared" si="107"/>
        <v>601430.43000000005</v>
      </c>
      <c r="F427" s="45">
        <f t="shared" si="72"/>
        <v>127.15877625490262</v>
      </c>
    </row>
    <row r="428" spans="1:6" ht="24" x14ac:dyDescent="0.2">
      <c r="A428" s="244" t="s">
        <v>864</v>
      </c>
      <c r="B428" s="238" t="s">
        <v>865</v>
      </c>
      <c r="C428" s="245" t="s">
        <v>866</v>
      </c>
      <c r="D428" s="81">
        <f t="shared" ref="D428:E428" si="108">D304+D421</f>
        <v>44581.82</v>
      </c>
      <c r="E428" s="81">
        <f t="shared" si="108"/>
        <v>35798.89</v>
      </c>
      <c r="F428" s="61">
        <f t="shared" si="72"/>
        <v>80.299301374416743</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10000</v>
      </c>
      <c r="E430" s="60">
        <f>E431+E466+E479+E491+E522</f>
        <v>90000</v>
      </c>
      <c r="F430" s="45">
        <f t="shared" ref="F430:F651" si="109">IF(D430&lt;&gt;0,IF(E430/D430&gt;=100,"&gt;&gt;100",E430/D430*100),"-")</f>
        <v>900</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10000</v>
      </c>
      <c r="E491" s="60">
        <f t="shared" si="126"/>
        <v>90000</v>
      </c>
      <c r="F491" s="45">
        <f t="shared" si="109"/>
        <v>900</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10000</v>
      </c>
      <c r="E502" s="60">
        <f t="shared" si="129"/>
        <v>90000</v>
      </c>
      <c r="F502" s="45">
        <f t="shared" si="109"/>
        <v>900</v>
      </c>
    </row>
    <row r="503" spans="1:6" ht="12.75" customHeight="1" x14ac:dyDescent="0.2">
      <c r="A503" s="63">
        <v>8443</v>
      </c>
      <c r="B503" s="64" t="s">
        <v>1014</v>
      </c>
      <c r="C503" s="242" t="s">
        <v>1015</v>
      </c>
      <c r="D503" s="189">
        <v>10000</v>
      </c>
      <c r="E503" s="189">
        <v>90000</v>
      </c>
      <c r="F503" s="45">
        <f t="shared" si="109"/>
        <v>900</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47330.97</v>
      </c>
      <c r="E535" s="60">
        <f>E536+E571+E584+E597+E629</f>
        <v>0</v>
      </c>
      <c r="F535" s="45">
        <f t="shared" si="109"/>
        <v>0</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47330.97</v>
      </c>
      <c r="E597" s="60">
        <f t="shared" si="152"/>
        <v>0</v>
      </c>
      <c r="F597" s="45">
        <f t="shared" si="109"/>
        <v>0</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39794.46</v>
      </c>
      <c r="E609" s="60">
        <f t="shared" si="156"/>
        <v>0</v>
      </c>
      <c r="F609" s="45">
        <f t="shared" si="109"/>
        <v>0</v>
      </c>
    </row>
    <row r="610" spans="1:6" ht="24" x14ac:dyDescent="0.2">
      <c r="A610" s="63">
        <v>5443</v>
      </c>
      <c r="B610" s="64" t="s">
        <v>1218</v>
      </c>
      <c r="C610" s="242" t="s">
        <v>1219</v>
      </c>
      <c r="D610" s="189">
        <v>39794.46</v>
      </c>
      <c r="E610" s="189"/>
      <c r="F610" s="45">
        <f t="shared" si="109"/>
        <v>0</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7536.51</v>
      </c>
      <c r="E621" s="60">
        <f t="shared" si="158"/>
        <v>0</v>
      </c>
      <c r="F621" s="45">
        <f t="shared" si="109"/>
        <v>0</v>
      </c>
    </row>
    <row r="622" spans="1:6" ht="12.75" customHeight="1" x14ac:dyDescent="0.2">
      <c r="A622" s="63">
        <v>5471</v>
      </c>
      <c r="B622" s="64" t="s">
        <v>1242</v>
      </c>
      <c r="C622" s="242" t="s">
        <v>1243</v>
      </c>
      <c r="D622" s="189">
        <v>7536.51</v>
      </c>
      <c r="E622" s="189"/>
      <c r="F622" s="45">
        <f t="shared" si="109"/>
        <v>0</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90000</v>
      </c>
      <c r="F639" s="45" t="str">
        <f t="shared" si="109"/>
        <v>-</v>
      </c>
    </row>
    <row r="640" spans="1:6" ht="12.75" customHeight="1" x14ac:dyDescent="0.2">
      <c r="A640" s="63" t="s">
        <v>630</v>
      </c>
      <c r="B640" s="64" t="s">
        <v>1278</v>
      </c>
      <c r="C640" s="242" t="s">
        <v>1279</v>
      </c>
      <c r="D640" s="60">
        <f>IF(D535-D430&gt;=0,D535-D430,0)</f>
        <v>37330.97</v>
      </c>
      <c r="E640" s="60">
        <f>IF(E535-E430&gt;=0,E535-E430,0)</f>
        <v>0</v>
      </c>
      <c r="F640" s="45">
        <f t="shared" si="109"/>
        <v>0</v>
      </c>
    </row>
    <row r="641" spans="1:6" ht="12.75" customHeight="1" x14ac:dyDescent="0.2">
      <c r="A641" s="63">
        <v>92213</v>
      </c>
      <c r="B641" s="64" t="s">
        <v>1280</v>
      </c>
      <c r="C641" s="242" t="s">
        <v>1281</v>
      </c>
      <c r="D641" s="189">
        <v>525047.6</v>
      </c>
      <c r="E641" s="189">
        <v>499451.81</v>
      </c>
      <c r="F641" s="45">
        <f t="shared" si="109"/>
        <v>95.125053423727678</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548294.40000000002</v>
      </c>
      <c r="E643" s="60">
        <f>E422+E430</f>
        <v>694547.47000000009</v>
      </c>
      <c r="F643" s="45">
        <f t="shared" si="109"/>
        <v>126.67418634952318</v>
      </c>
    </row>
    <row r="644" spans="1:6" ht="12.75" customHeight="1" x14ac:dyDescent="0.2">
      <c r="A644" s="63" t="s">
        <v>630</v>
      </c>
      <c r="B644" s="64" t="s">
        <v>1286</v>
      </c>
      <c r="C644" s="242" t="s">
        <v>1287</v>
      </c>
      <c r="D644" s="60">
        <f>D423+D535</f>
        <v>795464.54999999993</v>
      </c>
      <c r="E644" s="60">
        <f>E423+E535</f>
        <v>523948.24000000005</v>
      </c>
      <c r="F644" s="45">
        <f t="shared" si="109"/>
        <v>65.866950324813359</v>
      </c>
    </row>
    <row r="645" spans="1:6" ht="12.75" customHeight="1" x14ac:dyDescent="0.2">
      <c r="A645" s="63" t="s">
        <v>630</v>
      </c>
      <c r="B645" s="64" t="s">
        <v>1288</v>
      </c>
      <c r="C645" s="242" t="s">
        <v>1289</v>
      </c>
      <c r="D645" s="60">
        <f t="shared" ref="D645:E645" si="163">IF(D643&gt;=D644,D643-D644,0)</f>
        <v>0</v>
      </c>
      <c r="E645" s="60">
        <f t="shared" si="163"/>
        <v>170599.23000000004</v>
      </c>
      <c r="F645" s="45" t="str">
        <f t="shared" si="109"/>
        <v>-</v>
      </c>
    </row>
    <row r="646" spans="1:6" ht="12.75" customHeight="1" x14ac:dyDescent="0.2">
      <c r="A646" s="63" t="s">
        <v>630</v>
      </c>
      <c r="B646" s="64" t="s">
        <v>1290</v>
      </c>
      <c r="C646" s="242" t="s">
        <v>1291</v>
      </c>
      <c r="D646" s="60">
        <f t="shared" ref="D646:E646" si="164">IF(D644&gt;=D643,D644-D643,0)</f>
        <v>247170.14999999991</v>
      </c>
      <c r="E646" s="60">
        <f t="shared" si="164"/>
        <v>0</v>
      </c>
      <c r="F646" s="45">
        <f t="shared" si="109"/>
        <v>0</v>
      </c>
    </row>
    <row r="647" spans="1:6" ht="24" x14ac:dyDescent="0.2">
      <c r="A647" s="246" t="s">
        <v>1292</v>
      </c>
      <c r="B647" s="64" t="s">
        <v>1293</v>
      </c>
      <c r="C647" s="247" t="s">
        <v>1292</v>
      </c>
      <c r="D647" s="60">
        <f>IF(D426-D427+D641-D642&gt;=0,D426-D427+D641-D642,0)</f>
        <v>52071.650000000023</v>
      </c>
      <c r="E647" s="60">
        <f>IF(E426-E427+E641-E642&gt;=0,E426-E427+E641-E642,0)</f>
        <v>0</v>
      </c>
      <c r="F647" s="45">
        <f t="shared" si="109"/>
        <v>0</v>
      </c>
    </row>
    <row r="648" spans="1:6" ht="24" x14ac:dyDescent="0.2">
      <c r="A648" s="246" t="s">
        <v>1294</v>
      </c>
      <c r="B648" s="64" t="s">
        <v>1295</v>
      </c>
      <c r="C648" s="247" t="s">
        <v>1294</v>
      </c>
      <c r="D648" s="60">
        <f>IF(D427-D426+D642-D641&gt;=0,D427-D426+D642-D641,0)</f>
        <v>0</v>
      </c>
      <c r="E648" s="60">
        <f>IF(E427-E426+E642-E641&gt;=0,E427-E426+E642-E641,0)</f>
        <v>101978.62000000005</v>
      </c>
      <c r="F648" s="45" t="str">
        <f t="shared" si="109"/>
        <v>-</v>
      </c>
    </row>
    <row r="649" spans="1:6" ht="24" x14ac:dyDescent="0.2">
      <c r="A649" s="63" t="s">
        <v>630</v>
      </c>
      <c r="B649" s="64" t="s">
        <v>1296</v>
      </c>
      <c r="C649" s="242" t="s">
        <v>1297</v>
      </c>
      <c r="D649" s="60">
        <f t="shared" ref="D649:E649" si="165">IF(D645+D647-D646-D648&gt;=0,D645+D647-D646-D648,0)</f>
        <v>0</v>
      </c>
      <c r="E649" s="60">
        <f t="shared" si="165"/>
        <v>68620.609999999986</v>
      </c>
      <c r="F649" s="45" t="str">
        <f t="shared" si="109"/>
        <v>-</v>
      </c>
    </row>
    <row r="650" spans="1:6" ht="24" x14ac:dyDescent="0.2">
      <c r="A650" s="63" t="s">
        <v>630</v>
      </c>
      <c r="B650" s="64" t="s">
        <v>1298</v>
      </c>
      <c r="C650" s="242" t="s">
        <v>1299</v>
      </c>
      <c r="D650" s="60">
        <f t="shared" ref="D650:E650" si="166">IF(D646+D648-D645-D647&gt;=0,D646+D648-D645-D647,0)</f>
        <v>195098.49999999988</v>
      </c>
      <c r="E650" s="60">
        <f t="shared" si="166"/>
        <v>0</v>
      </c>
      <c r="F650" s="45">
        <f t="shared" si="109"/>
        <v>0</v>
      </c>
    </row>
    <row r="651" spans="1:6" ht="24" x14ac:dyDescent="0.2">
      <c r="A651" s="244" t="s">
        <v>1300</v>
      </c>
      <c r="B651" s="179" t="s">
        <v>1301</v>
      </c>
      <c r="C651" s="245" t="s">
        <v>1300</v>
      </c>
      <c r="D651" s="191">
        <v>0</v>
      </c>
      <c r="E651" s="191"/>
      <c r="F651" s="61" t="str">
        <f t="shared" si="109"/>
        <v>-</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92594.82</v>
      </c>
      <c r="E653" s="189">
        <v>18913.18</v>
      </c>
      <c r="F653" s="45">
        <f t="shared" ref="F653:F740" si="167">IF(D653&lt;&gt;0,IF(E653/D653&gt;=100,"&gt;&gt;100",E653/D653*100),"-")</f>
        <v>20.425743038325468</v>
      </c>
    </row>
    <row r="654" spans="1:6" ht="12.75" customHeight="1" x14ac:dyDescent="0.2">
      <c r="A654" s="63" t="s">
        <v>1305</v>
      </c>
      <c r="B654" s="64" t="s">
        <v>1306</v>
      </c>
      <c r="C654" s="242" t="s">
        <v>1305</v>
      </c>
      <c r="D654" s="189">
        <v>576136.91</v>
      </c>
      <c r="E654" s="189">
        <v>710934.69</v>
      </c>
      <c r="F654" s="45">
        <f t="shared" si="167"/>
        <v>123.39683114556918</v>
      </c>
    </row>
    <row r="655" spans="1:6" ht="12.75" customHeight="1" x14ac:dyDescent="0.2">
      <c r="A655" s="63" t="s">
        <v>1307</v>
      </c>
      <c r="B655" s="64" t="s">
        <v>1308</v>
      </c>
      <c r="C655" s="242" t="s">
        <v>1307</v>
      </c>
      <c r="D655" s="189">
        <v>622655.36</v>
      </c>
      <c r="E655" s="189">
        <v>600559.44999999995</v>
      </c>
      <c r="F655" s="45">
        <f t="shared" si="167"/>
        <v>96.451341878756168</v>
      </c>
    </row>
    <row r="656" spans="1:6" ht="24" x14ac:dyDescent="0.2">
      <c r="A656" s="63">
        <v>11</v>
      </c>
      <c r="B656" s="64" t="s">
        <v>1309</v>
      </c>
      <c r="C656" s="242" t="s">
        <v>1310</v>
      </c>
      <c r="D656" s="60">
        <f t="shared" ref="D656:E656" si="168">+D653+D654-D655</f>
        <v>46076.369999999995</v>
      </c>
      <c r="E656" s="60">
        <f t="shared" si="168"/>
        <v>129288.42000000004</v>
      </c>
      <c r="F656" s="45">
        <f t="shared" si="167"/>
        <v>280.59593236185935</v>
      </c>
    </row>
    <row r="657" spans="1:6" ht="24" x14ac:dyDescent="0.2">
      <c r="A657" s="63" t="s">
        <v>630</v>
      </c>
      <c r="B657" s="64" t="s">
        <v>1311</v>
      </c>
      <c r="C657" s="242" t="s">
        <v>1312</v>
      </c>
      <c r="D657" s="248">
        <v>8</v>
      </c>
      <c r="E657" s="248">
        <v>14</v>
      </c>
      <c r="F657" s="45">
        <f t="shared" si="167"/>
        <v>175</v>
      </c>
    </row>
    <row r="658" spans="1:6" ht="24" x14ac:dyDescent="0.2">
      <c r="A658" s="63" t="s">
        <v>630</v>
      </c>
      <c r="B658" s="64" t="s">
        <v>1313</v>
      </c>
      <c r="C658" s="242" t="s">
        <v>1314</v>
      </c>
      <c r="D658" s="248">
        <v>0</v>
      </c>
      <c r="E658" s="248"/>
      <c r="F658" s="45" t="str">
        <f t="shared" si="167"/>
        <v>-</v>
      </c>
    </row>
    <row r="659" spans="1:6" ht="12.75" customHeight="1" x14ac:dyDescent="0.2">
      <c r="A659" s="63" t="s">
        <v>630</v>
      </c>
      <c r="B659" s="64" t="s">
        <v>1315</v>
      </c>
      <c r="C659" s="242" t="s">
        <v>1316</v>
      </c>
      <c r="D659" s="248">
        <v>8</v>
      </c>
      <c r="E659" s="248">
        <v>14</v>
      </c>
      <c r="F659" s="45">
        <f t="shared" si="167"/>
        <v>175</v>
      </c>
    </row>
    <row r="660" spans="1:6" ht="12.75" customHeight="1" x14ac:dyDescent="0.2">
      <c r="A660" s="63" t="s">
        <v>630</v>
      </c>
      <c r="B660" s="64" t="s">
        <v>1317</v>
      </c>
      <c r="C660" s="242" t="s">
        <v>1318</v>
      </c>
      <c r="D660" s="248">
        <v>0</v>
      </c>
      <c r="E660" s="248"/>
      <c r="F660" s="45" t="str">
        <f t="shared" si="167"/>
        <v>-</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v>6093.89</v>
      </c>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164560.04999999999</v>
      </c>
      <c r="E669" s="189"/>
      <c r="F669" s="45">
        <f t="shared" si="167"/>
        <v>0</v>
      </c>
    </row>
    <row r="670" spans="1:6" ht="12.75" customHeight="1" x14ac:dyDescent="0.2">
      <c r="A670" s="63">
        <v>63312</v>
      </c>
      <c r="B670" s="64" t="s">
        <v>1338</v>
      </c>
      <c r="C670" s="242" t="s">
        <v>1339</v>
      </c>
      <c r="D670" s="189">
        <v>0</v>
      </c>
      <c r="E670" s="189">
        <v>4299.84</v>
      </c>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103923.07</v>
      </c>
      <c r="E673" s="189">
        <v>30000</v>
      </c>
      <c r="F673" s="45">
        <f t="shared" si="167"/>
        <v>28.867507474519371</v>
      </c>
    </row>
    <row r="674" spans="1:6" ht="12.75" customHeight="1" x14ac:dyDescent="0.2">
      <c r="A674" s="63">
        <v>63322</v>
      </c>
      <c r="B674" s="64" t="s">
        <v>1346</v>
      </c>
      <c r="C674" s="242" t="s">
        <v>1347</v>
      </c>
      <c r="D674" s="189">
        <v>15000</v>
      </c>
      <c r="E674" s="189">
        <v>60000</v>
      </c>
      <c r="F674" s="45">
        <f t="shared" si="167"/>
        <v>400</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3520</v>
      </c>
      <c r="E677" s="187">
        <v>7020.3</v>
      </c>
      <c r="F677" s="71">
        <f t="shared" si="167"/>
        <v>199.44034090909091</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89100</v>
      </c>
      <c r="E702" s="187">
        <v>134177.81</v>
      </c>
      <c r="F702" s="71">
        <f t="shared" si="167"/>
        <v>150.59237934904601</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0</v>
      </c>
      <c r="E724" s="187"/>
      <c r="F724" s="71" t="str">
        <f t="shared" si="167"/>
        <v>-</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0</v>
      </c>
      <c r="E732" s="187"/>
      <c r="F732" s="71" t="str">
        <f t="shared" si="167"/>
        <v>-</v>
      </c>
    </row>
    <row r="733" spans="1:6" ht="12.75" customHeight="1" x14ac:dyDescent="0.2">
      <c r="A733" s="70">
        <v>31215</v>
      </c>
      <c r="B733" s="65" t="s">
        <v>1444</v>
      </c>
      <c r="C733" s="274" t="s">
        <v>1445</v>
      </c>
      <c r="D733" s="187">
        <v>0</v>
      </c>
      <c r="E733" s="187"/>
      <c r="F733" s="71" t="str">
        <f t="shared" si="167"/>
        <v>-</v>
      </c>
    </row>
    <row r="734" spans="1:6" ht="12.75" customHeight="1" x14ac:dyDescent="0.2">
      <c r="A734" s="70">
        <v>32121</v>
      </c>
      <c r="B734" s="65" t="s">
        <v>1446</v>
      </c>
      <c r="C734" s="274" t="s">
        <v>1447</v>
      </c>
      <c r="D734" s="187">
        <v>2855.81</v>
      </c>
      <c r="E734" s="187">
        <v>2425.4499999999998</v>
      </c>
      <c r="F734" s="71">
        <f t="shared" si="167"/>
        <v>84.930370017613214</v>
      </c>
    </row>
    <row r="735" spans="1:6" ht="12.75" customHeight="1" x14ac:dyDescent="0.2">
      <c r="A735" s="63" t="s">
        <v>1448</v>
      </c>
      <c r="B735" s="64" t="s">
        <v>1449</v>
      </c>
      <c r="C735" s="242" t="s">
        <v>1448</v>
      </c>
      <c r="D735" s="189">
        <v>0</v>
      </c>
      <c r="E735" s="189"/>
      <c r="F735" s="45" t="str">
        <f t="shared" si="167"/>
        <v>-</v>
      </c>
    </row>
    <row r="736" spans="1:6" ht="12.75" customHeight="1" x14ac:dyDescent="0.2">
      <c r="A736" s="63" t="s">
        <v>1450</v>
      </c>
      <c r="B736" s="64" t="s">
        <v>1451</v>
      </c>
      <c r="C736" s="242" t="s">
        <v>1450</v>
      </c>
      <c r="D736" s="189">
        <v>0</v>
      </c>
      <c r="E736" s="189"/>
      <c r="F736" s="45" t="str">
        <f t="shared" si="167"/>
        <v>-</v>
      </c>
    </row>
    <row r="737" spans="1:6" ht="12.75" customHeight="1" x14ac:dyDescent="0.2">
      <c r="A737" s="63" t="s">
        <v>1452</v>
      </c>
      <c r="B737" s="64" t="s">
        <v>1453</v>
      </c>
      <c r="C737" s="242" t="s">
        <v>1452</v>
      </c>
      <c r="D737" s="189">
        <v>0</v>
      </c>
      <c r="E737" s="189"/>
      <c r="F737" s="45" t="str">
        <f t="shared" si="167"/>
        <v>-</v>
      </c>
    </row>
    <row r="738" spans="1:6" ht="12.75" customHeight="1" x14ac:dyDescent="0.2">
      <c r="A738" s="63" t="s">
        <v>1454</v>
      </c>
      <c r="B738" s="64" t="s">
        <v>1455</v>
      </c>
      <c r="C738" s="242" t="s">
        <v>1454</v>
      </c>
      <c r="D738" s="189">
        <v>0</v>
      </c>
      <c r="E738" s="189"/>
      <c r="F738" s="45" t="str">
        <f t="shared" si="167"/>
        <v>-</v>
      </c>
    </row>
    <row r="739" spans="1:6" ht="12.75" customHeight="1" x14ac:dyDescent="0.2">
      <c r="A739" s="70" t="s">
        <v>1456</v>
      </c>
      <c r="B739" s="65" t="s">
        <v>1457</v>
      </c>
      <c r="C739" s="274" t="s">
        <v>1456</v>
      </c>
      <c r="D739" s="187">
        <v>0</v>
      </c>
      <c r="E739" s="187"/>
      <c r="F739" s="71" t="str">
        <f t="shared" si="167"/>
        <v>-</v>
      </c>
    </row>
    <row r="740" spans="1:6" ht="12.75" customHeight="1" x14ac:dyDescent="0.2">
      <c r="A740" s="70" t="s">
        <v>1458</v>
      </c>
      <c r="B740" s="65" t="s">
        <v>1459</v>
      </c>
      <c r="C740" s="274" t="s">
        <v>1458</v>
      </c>
      <c r="D740" s="187">
        <v>0</v>
      </c>
      <c r="E740" s="187"/>
      <c r="F740" s="71" t="str">
        <f t="shared" si="167"/>
        <v>-</v>
      </c>
    </row>
    <row r="741" spans="1:6" ht="12.75" customHeight="1" x14ac:dyDescent="0.2">
      <c r="A741" s="70">
        <v>32911</v>
      </c>
      <c r="B741" s="65" t="s">
        <v>1460</v>
      </c>
      <c r="C741" s="274" t="s">
        <v>1461</v>
      </c>
      <c r="D741" s="187">
        <v>0</v>
      </c>
      <c r="E741" s="187"/>
      <c r="F741" s="71" t="str">
        <f t="shared" ref="F741:F1006" si="169">IF(D741&lt;&gt;0,IF(E741/D741&gt;=100,"&gt;&gt;100",E741/D741*100),"-")</f>
        <v>-</v>
      </c>
    </row>
    <row r="742" spans="1:6" ht="12.75" customHeight="1" x14ac:dyDescent="0.2">
      <c r="A742" s="70" t="s">
        <v>1462</v>
      </c>
      <c r="B742" s="65" t="s">
        <v>1463</v>
      </c>
      <c r="C742" s="274" t="s">
        <v>1462</v>
      </c>
      <c r="D742" s="187">
        <v>0</v>
      </c>
      <c r="E742" s="187"/>
      <c r="F742" s="71" t="str">
        <f t="shared" si="169"/>
        <v>-</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8681.0499999999993</v>
      </c>
      <c r="E760" s="189">
        <v>13613.02</v>
      </c>
      <c r="F760" s="45">
        <f t="shared" si="169"/>
        <v>156.81305832819766</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1208.7</v>
      </c>
      <c r="E777" s="187"/>
      <c r="F777" s="71">
        <f t="shared" si="169"/>
        <v>0</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8855.9500000000007</v>
      </c>
      <c r="E791" s="187">
        <v>18783.439999999999</v>
      </c>
      <c r="F791" s="71">
        <f t="shared" si="169"/>
        <v>212.09966180929203</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5749.6</v>
      </c>
      <c r="E843" s="189">
        <v>1995.81</v>
      </c>
      <c r="F843" s="45">
        <f t="shared" si="169"/>
        <v>34.712153888966185</v>
      </c>
    </row>
    <row r="844" spans="1:6" ht="12.75" customHeight="1" x14ac:dyDescent="0.2">
      <c r="A844" s="63" t="s">
        <v>1665</v>
      </c>
      <c r="B844" s="64" t="s">
        <v>1666</v>
      </c>
      <c r="C844" s="242" t="s">
        <v>1665</v>
      </c>
      <c r="D844" s="189">
        <v>0</v>
      </c>
      <c r="E844" s="189"/>
      <c r="F844" s="45" t="str">
        <f t="shared" si="169"/>
        <v>-</v>
      </c>
    </row>
    <row r="845" spans="1:6" ht="12.75" customHeight="1" x14ac:dyDescent="0.2">
      <c r="A845" s="63" t="s">
        <v>1667</v>
      </c>
      <c r="B845" s="64" t="s">
        <v>1668</v>
      </c>
      <c r="C845" s="242" t="s">
        <v>1667</v>
      </c>
      <c r="D845" s="189">
        <v>0</v>
      </c>
      <c r="E845" s="189"/>
      <c r="F845" s="45" t="str">
        <f t="shared" si="169"/>
        <v>-</v>
      </c>
    </row>
    <row r="846" spans="1:6" ht="12.75" customHeight="1" x14ac:dyDescent="0.2">
      <c r="A846" s="63">
        <v>37215</v>
      </c>
      <c r="B846" s="64" t="s">
        <v>1669</v>
      </c>
      <c r="C846" s="242" t="s">
        <v>1670</v>
      </c>
      <c r="D846" s="189">
        <v>0</v>
      </c>
      <c r="E846" s="189"/>
      <c r="F846" s="45" t="str">
        <f t="shared" si="169"/>
        <v>-</v>
      </c>
    </row>
    <row r="847" spans="1:6" ht="24" x14ac:dyDescent="0.2">
      <c r="A847" s="63">
        <v>37216</v>
      </c>
      <c r="B847" s="178" t="s">
        <v>1671</v>
      </c>
      <c r="C847" s="242" t="s">
        <v>1672</v>
      </c>
      <c r="D847" s="189">
        <v>0</v>
      </c>
      <c r="E847" s="189"/>
      <c r="F847" s="45" t="str">
        <f t="shared" si="169"/>
        <v>-</v>
      </c>
    </row>
    <row r="848" spans="1:6" ht="12.75" customHeight="1" x14ac:dyDescent="0.2">
      <c r="A848" s="63">
        <v>37217</v>
      </c>
      <c r="B848" s="64" t="s">
        <v>1673</v>
      </c>
      <c r="C848" s="242" t="s">
        <v>1674</v>
      </c>
      <c r="D848" s="189">
        <v>2000</v>
      </c>
      <c r="E848" s="189">
        <v>3100</v>
      </c>
      <c r="F848" s="45">
        <f t="shared" si="169"/>
        <v>155</v>
      </c>
    </row>
    <row r="849" spans="1:6" ht="12.75" customHeight="1" x14ac:dyDescent="0.2">
      <c r="A849" s="63">
        <v>37218</v>
      </c>
      <c r="B849" s="64" t="s">
        <v>1675</v>
      </c>
      <c r="C849" s="242" t="s">
        <v>1676</v>
      </c>
      <c r="D849" s="189">
        <v>0</v>
      </c>
      <c r="E849" s="189"/>
      <c r="F849" s="45" t="str">
        <f t="shared" si="169"/>
        <v>-</v>
      </c>
    </row>
    <row r="850" spans="1:6" ht="12.75" customHeight="1" x14ac:dyDescent="0.2">
      <c r="A850" s="63">
        <v>37219</v>
      </c>
      <c r="B850" s="64" t="s">
        <v>1677</v>
      </c>
      <c r="C850" s="242" t="s">
        <v>1678</v>
      </c>
      <c r="D850" s="189">
        <v>0</v>
      </c>
      <c r="E850" s="189"/>
      <c r="F850" s="45" t="str">
        <f t="shared" si="169"/>
        <v>-</v>
      </c>
    </row>
    <row r="851" spans="1:6" ht="12.75" customHeight="1" x14ac:dyDescent="0.2">
      <c r="A851" s="63">
        <v>37221</v>
      </c>
      <c r="B851" s="64" t="s">
        <v>1679</v>
      </c>
      <c r="C851" s="242" t="s">
        <v>1680</v>
      </c>
      <c r="D851" s="189">
        <v>3070.3</v>
      </c>
      <c r="E851" s="189">
        <v>2780.71</v>
      </c>
      <c r="F851" s="45">
        <f t="shared" si="169"/>
        <v>90.568022668794583</v>
      </c>
    </row>
    <row r="852" spans="1:6" ht="12.75" customHeight="1" x14ac:dyDescent="0.2">
      <c r="A852" s="63" t="s">
        <v>1681</v>
      </c>
      <c r="B852" s="64" t="s">
        <v>1658</v>
      </c>
      <c r="C852" s="242" t="s">
        <v>1681</v>
      </c>
      <c r="D852" s="189">
        <v>0</v>
      </c>
      <c r="E852" s="189"/>
      <c r="F852" s="45" t="str">
        <f t="shared" si="169"/>
        <v>-</v>
      </c>
    </row>
    <row r="853" spans="1:6" ht="12.75" customHeight="1" x14ac:dyDescent="0.2">
      <c r="A853" s="63" t="s">
        <v>1682</v>
      </c>
      <c r="B853" s="64" t="s">
        <v>1683</v>
      </c>
      <c r="C853" s="242" t="s">
        <v>1682</v>
      </c>
      <c r="D853" s="189">
        <v>0</v>
      </c>
      <c r="E853" s="189"/>
      <c r="F853" s="45" t="str">
        <f t="shared" si="169"/>
        <v>-</v>
      </c>
    </row>
    <row r="854" spans="1:6" ht="12.75" customHeight="1" x14ac:dyDescent="0.2">
      <c r="A854" s="63" t="s">
        <v>1684</v>
      </c>
      <c r="B854" s="64" t="s">
        <v>1685</v>
      </c>
      <c r="C854" s="242" t="s">
        <v>1684</v>
      </c>
      <c r="D854" s="189">
        <v>0</v>
      </c>
      <c r="E854" s="189"/>
      <c r="F854" s="45" t="str">
        <f t="shared" si="169"/>
        <v>-</v>
      </c>
    </row>
    <row r="855" spans="1:6" ht="12.75" customHeight="1" x14ac:dyDescent="0.2">
      <c r="A855" s="63" t="s">
        <v>1686</v>
      </c>
      <c r="B855" s="64" t="s">
        <v>1687</v>
      </c>
      <c r="C855" s="242" t="s">
        <v>1686</v>
      </c>
      <c r="D855" s="189">
        <v>0</v>
      </c>
      <c r="E855" s="189"/>
      <c r="F855" s="45" t="str">
        <f t="shared" si="169"/>
        <v>-</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10000</v>
      </c>
      <c r="E912" s="187">
        <v>90000</v>
      </c>
      <c r="F912" s="71">
        <f t="shared" si="169"/>
        <v>900</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39794.46</v>
      </c>
      <c r="E981" s="187"/>
      <c r="F981" s="71">
        <f t="shared" si="169"/>
        <v>0</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7536.51</v>
      </c>
      <c r="E995" s="187"/>
      <c r="F995" s="71">
        <f t="shared" si="169"/>
        <v>0</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7" t="s">
        <v>1184</v>
      </c>
      <c r="C141" s="129" t="s">
        <v>2255</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7" t="s">
        <v>2290</v>
      </c>
      <c r="C160" s="129" t="s">
        <v>2289</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2318</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7" t="s">
        <v>2434</v>
      </c>
      <c r="C236" s="129" t="s">
        <v>2433</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2637</v>
      </c>
      <c r="C344" s="129" t="s">
        <v>2638</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7" t="s">
        <v>2640</v>
      </c>
      <c r="C345" s="129" t="s">
        <v>2639</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2641</v>
      </c>
      <c r="C346" s="129" t="s">
        <v>2642</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2643</v>
      </c>
      <c r="C347" s="129" t="s">
        <v>2644</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2645</v>
      </c>
      <c r="C349" s="129" t="s">
        <v>2646</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2647</v>
      </c>
      <c r="C350" s="129" t="s">
        <v>2648</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7" t="s">
        <v>2650</v>
      </c>
      <c r="C351" s="129" t="s">
        <v>2649</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2651</v>
      </c>
      <c r="C352" s="129" t="s">
        <v>2652</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2653</v>
      </c>
      <c r="C353" s="129" t="s">
        <v>2654</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2655</v>
      </c>
      <c r="C357" s="129" t="s">
        <v>2656</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2657</v>
      </c>
      <c r="C358" s="129" t="s">
        <v>2658</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2659</v>
      </c>
      <c r="C360" s="129" t="s">
        <v>2660</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2661</v>
      </c>
      <c r="C362" s="129" t="s">
        <v>2662</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2663</v>
      </c>
      <c r="C363" s="129" t="s">
        <v>2664</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2665</v>
      </c>
      <c r="C364" s="129" t="s">
        <v>2666</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7" t="s">
        <v>2668</v>
      </c>
      <c r="C365" s="129" t="s">
        <v>2667</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2669</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2670</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2671</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7" t="s">
        <v>2673</v>
      </c>
      <c r="C369" s="129" t="s">
        <v>2672</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2674</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2675</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2676</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2677</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2678</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2679</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2680</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2681</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2682</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2683</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2684</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7" t="s">
        <v>2698</v>
      </c>
      <c r="C387" s="129" t="s">
        <v>2697</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7" t="s">
        <v>2700</v>
      </c>
      <c r="C388" s="129" t="s">
        <v>2699</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7" t="s">
        <v>2702</v>
      </c>
      <c r="C389" s="129" t="s">
        <v>2701</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7" t="s">
        <v>2704</v>
      </c>
      <c r="C390" s="129" t="s">
        <v>2703</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2705</v>
      </c>
      <c r="B391" s="282" t="s">
        <v>2706</v>
      </c>
      <c r="C391" s="283" t="s">
        <v>2705</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2707</v>
      </c>
      <c r="B392" s="282" t="s">
        <v>2708</v>
      </c>
      <c r="C392" s="283" t="s">
        <v>2707</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2709</v>
      </c>
      <c r="B393" s="282" t="s">
        <v>2710</v>
      </c>
      <c r="C393" s="283" t="s">
        <v>2709</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2711</v>
      </c>
      <c r="B394" s="282" t="s">
        <v>2712</v>
      </c>
      <c r="C394" s="283" t="s">
        <v>2711</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2713</v>
      </c>
      <c r="B395" s="282" t="s">
        <v>2714</v>
      </c>
      <c r="C395" s="283" t="s">
        <v>2713</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2715</v>
      </c>
      <c r="B396" s="282" t="s">
        <v>2716</v>
      </c>
      <c r="C396" s="283" t="s">
        <v>2715</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50" t="s">
        <v>2717</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2719</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2720</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8" t="s">
        <v>2964</v>
      </c>
      <c r="C138" s="134" t="s">
        <v>2963</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51"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2971</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9"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3033</v>
      </c>
      <c r="C48" s="250" t="s">
        <v>3040</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3" zoomScaleNormal="100" workbookViewId="0">
      <selection activeCell="D107" sqref="D107"/>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0" t="s">
        <v>3041</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3042</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3043</v>
      </c>
      <c r="C5" s="133" t="s">
        <v>3044</v>
      </c>
      <c r="D5" s="193">
        <v>665276.07999999996</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617688.57999999996</v>
      </c>
      <c r="E6" s="225"/>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4"/>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462057.11000000004</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4">
        <v>187226.62</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4">
        <v>216395.51999999999</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4">
        <v>15394.44</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4"/>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4">
        <v>26411.439999999999</v>
      </c>
      <c r="E13" s="225"/>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4">
        <v>7876.52</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4">
        <v>8752.57</v>
      </c>
      <c r="E15" s="225"/>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2361</v>
      </c>
      <c r="B17" s="129" t="s">
        <v>3029</v>
      </c>
      <c r="C17" s="134" t="s">
        <v>3061</v>
      </c>
      <c r="D17" s="194">
        <v>60404.85</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90000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4"/>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4">
        <v>90000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4"/>
      <c r="E23" s="31"/>
      <c r="F23" s="31"/>
      <c r="G23" s="31"/>
      <c r="H23" s="31"/>
      <c r="I23" s="31"/>
      <c r="J23" s="31"/>
      <c r="K23" s="31"/>
      <c r="L23" s="31"/>
      <c r="M23" s="31"/>
      <c r="N23" s="31"/>
      <c r="O23" s="31"/>
      <c r="P23" s="31"/>
      <c r="Q23" s="31"/>
      <c r="R23" s="31"/>
      <c r="S23" s="31"/>
      <c r="T23" s="31"/>
      <c r="U23" s="31"/>
    </row>
    <row r="24" spans="1:21" ht="24" x14ac:dyDescent="0.2">
      <c r="A24" s="290" t="s">
        <v>2455</v>
      </c>
      <c r="B24" s="129" t="s">
        <v>3077</v>
      </c>
      <c r="C24" s="129" t="s">
        <v>3078</v>
      </c>
      <c r="D24" s="279">
        <v>5226.62</v>
      </c>
      <c r="E24" s="225"/>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587912.57000000007</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500515.62000000005</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4">
        <v>183899.01</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4">
        <v>258363.17</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4">
        <v>15056.46</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4"/>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4">
        <v>26411.439999999999</v>
      </c>
      <c r="E32" s="225"/>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4">
        <v>8032.97</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4">
        <v>8752.57</v>
      </c>
      <c r="E34" s="225"/>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4">
        <v>82170.33</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4"/>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4"/>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2455</v>
      </c>
      <c r="B43" s="129" t="s">
        <v>3077</v>
      </c>
      <c r="C43" s="129" t="s">
        <v>3101</v>
      </c>
      <c r="D43" s="279">
        <v>5226.62</v>
      </c>
      <c r="E43" s="225"/>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695052.08999999985</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37349.01</v>
      </c>
      <c r="E45" s="225"/>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4"/>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4"/>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4"/>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4"/>
      <c r="E81" s="31"/>
      <c r="F81" s="31"/>
      <c r="G81" s="31"/>
      <c r="H81" s="31"/>
      <c r="I81" s="31"/>
      <c r="J81" s="31"/>
      <c r="K81" s="31"/>
      <c r="L81" s="31"/>
      <c r="M81" s="31"/>
      <c r="N81" s="31"/>
      <c r="O81" s="31"/>
      <c r="P81" s="31"/>
      <c r="Q81" s="31"/>
      <c r="R81" s="31"/>
      <c r="S81" s="31"/>
      <c r="T81" s="31"/>
      <c r="U81" s="31"/>
    </row>
    <row r="82" spans="1:21" ht="24" x14ac:dyDescent="0.2">
      <c r="A82" s="88" t="s">
        <v>2357</v>
      </c>
      <c r="B82" s="289" t="s">
        <v>3154</v>
      </c>
      <c r="C82" s="134" t="s">
        <v>3155</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37349.01</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4">
        <v>15979.2</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4">
        <v>21369.81</v>
      </c>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4"/>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2455</v>
      </c>
      <c r="B103" s="288" t="s">
        <v>3077</v>
      </c>
      <c r="C103" s="288" t="s">
        <v>3179</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657703.07999999996</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4">
        <v>28434.44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4">
        <v>629268.64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6" t="s">
        <v>3187</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3041</v>
      </c>
      <c r="B1" s="378"/>
      <c r="C1" s="378"/>
      <c r="D1" s="378"/>
      <c r="E1" s="51" t="s">
        <v>3188</v>
      </c>
      <c r="F1" s="51"/>
      <c r="G1" s="51"/>
      <c r="H1" s="51"/>
      <c r="I1" s="51"/>
      <c r="J1" s="51"/>
      <c r="K1" s="51"/>
      <c r="L1" s="51"/>
      <c r="M1" s="51"/>
      <c r="N1" s="51"/>
      <c r="O1" s="51"/>
      <c r="P1" s="51"/>
    </row>
    <row r="2" spans="1:17" ht="37.5" customHeight="1" x14ac:dyDescent="0.2">
      <c r="A2" s="380" t="s">
        <v>3189</v>
      </c>
      <c r="B2" s="378"/>
      <c r="C2" s="378"/>
      <c r="D2" s="378"/>
      <c r="E2" s="50" t="s">
        <v>3189</v>
      </c>
      <c r="F2" s="50" t="s">
        <v>3190</v>
      </c>
      <c r="G2" s="50" t="s">
        <v>3191</v>
      </c>
      <c r="H2" s="50" t="s">
        <v>3191</v>
      </c>
      <c r="I2" s="50" t="s">
        <v>3192</v>
      </c>
      <c r="J2" s="50" t="s">
        <v>29</v>
      </c>
      <c r="K2" s="50" t="s">
        <v>3193</v>
      </c>
      <c r="L2" s="50" t="s">
        <v>36</v>
      </c>
      <c r="M2" s="50" t="s">
        <v>3194</v>
      </c>
      <c r="N2" s="50" t="s">
        <v>3195</v>
      </c>
      <c r="O2" s="50" t="s">
        <v>3196</v>
      </c>
      <c r="Q2" s="226" t="s">
        <v>3197</v>
      </c>
    </row>
    <row r="3" spans="1:17" ht="29.25" customHeight="1" x14ac:dyDescent="0.2">
      <c r="A3" s="97" t="s">
        <v>3198</v>
      </c>
      <c r="B3" s="98" t="s">
        <v>3199</v>
      </c>
      <c r="C3" s="99" t="s">
        <v>3200</v>
      </c>
      <c r="D3" s="95"/>
      <c r="E3" s="96">
        <f>E4+E14+E23+E298+E341+E344+E346</f>
        <v>0</v>
      </c>
      <c r="F3" s="96">
        <f>F4+F14+F23+F298+F341+F344+F346</f>
        <v>12</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36080</v>
      </c>
      <c r="P3" s="51"/>
    </row>
    <row r="4" spans="1:17" ht="19.5" customHeight="1" x14ac:dyDescent="0.2">
      <c r="A4" s="384" t="s">
        <v>3201</v>
      </c>
      <c r="B4" s="385"/>
      <c r="C4" s="38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1"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3214</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3223</v>
      </c>
      <c r="B23" s="382"/>
      <c r="C23" s="383"/>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3257</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3429</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53"/>
      <c r="E232" s="254">
        <f>MAX(G232:K232)</f>
        <v>0</v>
      </c>
      <c r="F232" s="254">
        <f>MAX(L232:O232)</f>
        <v>1</v>
      </c>
      <c r="G232" s="254"/>
      <c r="H232" s="254"/>
      <c r="I232" s="254"/>
      <c r="J232" s="254"/>
      <c r="K232" s="254"/>
      <c r="L232" s="254">
        <f>IF(AND('PR-RAS'!D93&gt;0,'PR-RAS'!D711=0),1,0)</f>
        <v>1</v>
      </c>
      <c r="M232" s="254">
        <f>IF(AND('PR-RAS'!E93&gt;0,'PR-RAS'!E711=0),1,0)</f>
        <v>1</v>
      </c>
      <c r="N232" s="254"/>
      <c r="O232" s="254"/>
      <c r="P232" s="254"/>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3441</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3541</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2025-10-08T14:56:05Z</dcterms:modified>
</cp:coreProperties>
</file>